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ção\# Arquivos Movimentados\LC\LICITAÇÕES 2025\06 - DESENVOLVIMENTO SOCIAL\PREGÃO ELETRÔNICO REGISTRO DE PREÇOS\11.659-25 MATERIAIS DE CONSUMO E PERMANENTES\EDITAL\Anexos\"/>
    </mc:Choice>
  </mc:AlternateContent>
  <xr:revisionPtr revIDLastSave="0" documentId="13_ncr:1_{12FC75E1-1B05-4394-AABF-42C6C92BF3A9}" xr6:coauthVersionLast="47" xr6:coauthVersionMax="47" xr10:uidLastSave="{00000000-0000-0000-0000-000000000000}"/>
  <bookViews>
    <workbookView xWindow="-120" yWindow="-120" windowWidth="29040" windowHeight="15720" xr2:uid="{EB5FFA0B-D52C-41BA-A597-2A98D9E2AD84}"/>
  </bookViews>
  <sheets>
    <sheet name="ANEXO II - MEMÓRIA DE CÁLCULO" sheetId="2" r:id="rId1"/>
    <sheet name="CALCULO DA MÉDIA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2" l="1"/>
  <c r="N52" i="2"/>
  <c r="N53" i="2"/>
  <c r="E52" i="2"/>
  <c r="E50" i="2"/>
  <c r="G38" i="4"/>
  <c r="E51" i="2" s="1"/>
  <c r="G39" i="4"/>
  <c r="G40" i="4"/>
  <c r="E53" i="2" s="1"/>
  <c r="C39" i="4"/>
  <c r="C40" i="4"/>
  <c r="C41" i="4"/>
  <c r="C38" i="4"/>
  <c r="B38" i="4"/>
  <c r="B39" i="4" s="1"/>
  <c r="B40" i="4" s="1"/>
  <c r="B41" i="4" s="1"/>
  <c r="B37" i="4"/>
  <c r="C37" i="4"/>
  <c r="G37" i="4"/>
  <c r="N54" i="2"/>
  <c r="G20" i="4"/>
  <c r="E33" i="2" s="1"/>
  <c r="G21" i="4"/>
  <c r="E34" i="2" s="1"/>
  <c r="G22" i="4"/>
  <c r="E35" i="2" s="1"/>
  <c r="G23" i="4"/>
  <c r="E36" i="2" s="1"/>
  <c r="G24" i="4"/>
  <c r="E37" i="2" s="1"/>
  <c r="G25" i="4"/>
  <c r="E38" i="2" s="1"/>
  <c r="G26" i="4"/>
  <c r="E39" i="2" s="1"/>
  <c r="G27" i="4"/>
  <c r="E40" i="2" s="1"/>
  <c r="G28" i="4"/>
  <c r="E41" i="2" s="1"/>
  <c r="G29" i="4"/>
  <c r="E42" i="2" s="1"/>
  <c r="G30" i="4"/>
  <c r="E43" i="2" s="1"/>
  <c r="G31" i="4"/>
  <c r="E44" i="2" s="1"/>
  <c r="G32" i="4"/>
  <c r="E45" i="2" s="1"/>
  <c r="G33" i="4"/>
  <c r="E46" i="2" s="1"/>
  <c r="G34" i="4"/>
  <c r="E47" i="2" s="1"/>
  <c r="G35" i="4"/>
  <c r="E48" i="2" s="1"/>
  <c r="G36" i="4"/>
  <c r="E49" i="2" s="1"/>
  <c r="G41" i="4"/>
  <c r="E54" i="2" s="1"/>
  <c r="G8" i="4"/>
  <c r="E21" i="2" s="1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13" i="2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18" i="4"/>
  <c r="C5" i="4"/>
  <c r="C6" i="4"/>
  <c r="C7" i="4"/>
  <c r="C8" i="4"/>
  <c r="C10" i="4"/>
  <c r="C11" i="4"/>
  <c r="C12" i="4"/>
  <c r="C13" i="4"/>
  <c r="C14" i="4"/>
  <c r="C15" i="4"/>
  <c r="C16" i="4"/>
  <c r="C17" i="4"/>
  <c r="C9" i="4"/>
  <c r="B5" i="4"/>
  <c r="B6" i="4" s="1"/>
  <c r="B7" i="4" s="1"/>
  <c r="B8" i="4" s="1"/>
  <c r="C3" i="4"/>
  <c r="G3" i="4"/>
  <c r="E13" i="2" s="1"/>
  <c r="B10" i="4"/>
  <c r="B11" i="4" s="1"/>
  <c r="B12" i="4" s="1"/>
  <c r="B13" i="4" s="1"/>
  <c r="B14" i="4" s="1"/>
  <c r="B15" i="4" s="1"/>
  <c r="B32" i="2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N29" i="2"/>
  <c r="N21" i="2"/>
  <c r="O54" i="2" l="1"/>
  <c r="O53" i="2"/>
  <c r="O52" i="2"/>
  <c r="O51" i="2"/>
  <c r="O50" i="2"/>
  <c r="O49" i="2"/>
  <c r="O46" i="2"/>
  <c r="O45" i="2"/>
  <c r="O44" i="2"/>
  <c r="O43" i="2"/>
  <c r="O42" i="2"/>
  <c r="O38" i="2"/>
  <c r="O37" i="2"/>
  <c r="O36" i="2"/>
  <c r="O35" i="2"/>
  <c r="B16" i="4"/>
  <c r="B17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O34" i="2"/>
  <c r="O33" i="2"/>
  <c r="O41" i="2"/>
  <c r="O48" i="2"/>
  <c r="O40" i="2"/>
  <c r="O47" i="2"/>
  <c r="O39" i="2"/>
  <c r="N17" i="2"/>
  <c r="N18" i="2"/>
  <c r="N19" i="2"/>
  <c r="N20" i="2"/>
  <c r="N14" i="2"/>
  <c r="N16" i="2" s="1"/>
  <c r="N15" i="2"/>
  <c r="N23" i="2"/>
  <c r="N24" i="2"/>
  <c r="N25" i="2"/>
  <c r="N26" i="2"/>
  <c r="N27" i="2"/>
  <c r="N28" i="2"/>
  <c r="N31" i="2"/>
  <c r="N55" i="2" s="1"/>
  <c r="C4" i="4"/>
  <c r="C68" i="4"/>
  <c r="C57" i="4"/>
  <c r="B18" i="2"/>
  <c r="B19" i="2" s="1"/>
  <c r="B20" i="2" s="1"/>
  <c r="B24" i="2" s="1"/>
  <c r="B25" i="2" s="1"/>
  <c r="B26" i="2" s="1"/>
  <c r="B27" i="2" s="1"/>
  <c r="B28" i="2" s="1"/>
  <c r="B29" i="2" s="1"/>
  <c r="G6" i="4"/>
  <c r="E19" i="2" s="1"/>
  <c r="G7" i="4"/>
  <c r="E20" i="2" s="1"/>
  <c r="G9" i="4"/>
  <c r="G10" i="4"/>
  <c r="E15" i="2" s="1"/>
  <c r="G11" i="4"/>
  <c r="E23" i="2" s="1"/>
  <c r="G12" i="4"/>
  <c r="E24" i="2" s="1"/>
  <c r="G13" i="4"/>
  <c r="E25" i="2" s="1"/>
  <c r="G14" i="4"/>
  <c r="E26" i="2" s="1"/>
  <c r="G15" i="4"/>
  <c r="E27" i="2" s="1"/>
  <c r="G16" i="4"/>
  <c r="E28" i="2" s="1"/>
  <c r="G17" i="4"/>
  <c r="E29" i="2" s="1"/>
  <c r="G18" i="4"/>
  <c r="E31" i="2" s="1"/>
  <c r="G19" i="4"/>
  <c r="E32" i="2" s="1"/>
  <c r="O32" i="2" s="1"/>
  <c r="G4" i="4"/>
  <c r="E17" i="2" s="1"/>
  <c r="G5" i="4"/>
  <c r="E18" i="2" s="1"/>
  <c r="N30" i="2" l="1"/>
  <c r="N22" i="2"/>
  <c r="N56" i="2" s="1"/>
  <c r="O29" i="2"/>
  <c r="O21" i="2"/>
  <c r="E14" i="2"/>
  <c r="O14" i="2" s="1"/>
  <c r="B21" i="2"/>
  <c r="O27" i="2"/>
  <c r="O31" i="2"/>
  <c r="O55" i="2" s="1"/>
  <c r="O28" i="2"/>
  <c r="O26" i="2"/>
  <c r="O25" i="2"/>
  <c r="O24" i="2"/>
  <c r="O23" i="2"/>
  <c r="O15" i="2"/>
  <c r="O20" i="2"/>
  <c r="O19" i="2"/>
  <c r="O18" i="2"/>
  <c r="O17" i="2"/>
  <c r="O13" i="2"/>
  <c r="O30" i="2" l="1"/>
  <c r="O22" i="2"/>
  <c r="O16" i="2"/>
</calcChain>
</file>

<file path=xl/sharedStrings.xml><?xml version="1.0" encoding="utf-8"?>
<sst xmlns="http://schemas.openxmlformats.org/spreadsheetml/2006/main" count="126" uniqueCount="83">
  <si>
    <t>Item</t>
  </si>
  <si>
    <t>Valor Total</t>
  </si>
  <si>
    <t xml:space="preserve">Descrição do Item </t>
  </si>
  <si>
    <t>Distribuição dos Itens por Unidade/Equipamento</t>
  </si>
  <si>
    <t>Joice Mattos Terra Bravo</t>
  </si>
  <si>
    <t xml:space="preserve">TOTAL </t>
  </si>
  <si>
    <t>Unid.</t>
  </si>
  <si>
    <t>Descrição do Item</t>
  </si>
  <si>
    <t>Valor 1</t>
  </si>
  <si>
    <t>Valor 2</t>
  </si>
  <si>
    <t>Valor 3</t>
  </si>
  <si>
    <t>Média</t>
  </si>
  <si>
    <t>FUNDO MUNICIPAL DE ASSISTÊNCIA SOCIAL</t>
  </si>
  <si>
    <t>CRAS Raia</t>
  </si>
  <si>
    <t>CRAS Rio de Areia</t>
  </si>
  <si>
    <t>CRAS Bonsucesso</t>
  </si>
  <si>
    <t>CRAS Porto da Roça</t>
  </si>
  <si>
    <t>CRAS Jaconé</t>
  </si>
  <si>
    <t>CRAS Sampaio Correia</t>
  </si>
  <si>
    <t>Valor Unitário</t>
  </si>
  <si>
    <t>Total de Itens Distribuidos</t>
  </si>
  <si>
    <t>VALORES DFD</t>
  </si>
  <si>
    <t>Fundo Municipal de Assistência Social</t>
  </si>
  <si>
    <t>Fundo Municipal da Criança e do Adolescente</t>
  </si>
  <si>
    <t>Fundo Municipal de Direitos do Idoso</t>
  </si>
  <si>
    <t>Par</t>
  </si>
  <si>
    <t>CREAS</t>
  </si>
  <si>
    <t>Abrigo Raio de Sol</t>
  </si>
  <si>
    <t>FUNDO DA CRIANÇA E DO ADOLESCENTE</t>
  </si>
  <si>
    <t>Capa de Chuva, com faixa refletiva</t>
  </si>
  <si>
    <t>Guarda Sol, estrutura em alumínio, 2,60m</t>
  </si>
  <si>
    <t>Lanterna Recarregável, 30W, 19 Leds, Potente, Alto Alcance, Bivolts.</t>
  </si>
  <si>
    <t>Aramado Montanha Russa, material em madeira, multicolorido, tamanho médio.</t>
  </si>
  <si>
    <t>Banheira Infantil, fabricada em material plástico resistente, tendo sua capacidade aproximadamente 25 litros e suportando aproximadamente 20KG, sendo prática e segura com cor neutra.</t>
  </si>
  <si>
    <t xml:space="preserve">Camiseta Recém-nascido, 100% algodão, tamanho P, cor bege (kit com 3 unidades) </t>
  </si>
  <si>
    <t>Calça Comprida para Recém- nascido, 100% algodão, tamanho P, cor bege (kit com 3 unidades)</t>
  </si>
  <si>
    <t>Fralda Descartável Infantil, com barreiras ante vazamento, máxima absorção, hipoalergênica, tamanho pequeno para crianças de até 6KG, pacote com 30 fraldas.</t>
  </si>
  <si>
    <t>Sabonete Líquido Infantil, que possua fórmula exclusiva para recém-nascido, 200ml.</t>
  </si>
  <si>
    <t>Lençol, confeccionado com tecido plano, fabricado com fios 100% algodão, bordado, cor neutra.</t>
  </si>
  <si>
    <t>Manta, confeccionado em 100% algodão, acabamento lateral, medidas 80x110cm</t>
  </si>
  <si>
    <t>Meia para Bebê, tecido 100% algodão, tamanho de 0 a 15, branca.</t>
  </si>
  <si>
    <t>Luva para recém-nascido-nascido, tecido 100% algodão, elástico no punho, cor branco</t>
  </si>
  <si>
    <t>Touca para Recém-nascido-nascido, tamanho P 100% algodão (kit com 3 unidades)</t>
  </si>
  <si>
    <t>Toalha Infantil, para banho felpuda com capuz, 100% algodão, medindo 90x70cm, com acabamento, cor neutra</t>
  </si>
  <si>
    <t>Pomada para prevenção de assadura, contendo em sua fórmula substâncias ativas que elimina os fungos, cicatriza e protege a pele, por meio da formação de uma camada protetora, que reduz a fricção entre a pele e a fralda</t>
  </si>
  <si>
    <t>Kit de 3 Mamadeiras, possuindo frasco anatômico com gargalo ultra higiênico sem bordas ou rebarbas cortantes e que não retenha resíduos alimentares, produtos livres de bisfenol a (BPA) fácil de usar – com bico universal, idade recomendada de 0 a 6 meses.</t>
  </si>
  <si>
    <t>Fralda em Tecido 100% algodão, branca, pacote com 5 peças no tamanho de 0,70x 0,70cm cada.</t>
  </si>
  <si>
    <t>Cueiro, tecido flanelado (kit com 3 unidades), 100% algodão extra macio, estampado, tamanho 1,00 x 0,80cm.</t>
  </si>
  <si>
    <t>Sapatinho de tecido para recém-nascido 100% algodão</t>
  </si>
  <si>
    <t>Conjunto pagão, malha 100% algodão tamanho único, 3 peças.</t>
  </si>
  <si>
    <t>Kit Escova e Pente de Cabelo para Bebê.</t>
  </si>
  <si>
    <t>LOTE 1</t>
  </si>
  <si>
    <t>LOTE 3</t>
  </si>
  <si>
    <t>LOTE 4</t>
  </si>
  <si>
    <t>LOTE 2</t>
  </si>
  <si>
    <t>Lote</t>
  </si>
  <si>
    <t>Tela de Projeção Data Show Branca Retrátil 100 polegadas</t>
  </si>
  <si>
    <t>CRAS</t>
  </si>
  <si>
    <t>ABRIGO RAIO DE SOL</t>
  </si>
  <si>
    <t>LOTE</t>
  </si>
  <si>
    <t>Berço Infantil, em MDF, com grades, na cor branca, estrado ajustável, com 3 regulagens de altura, sem gavetas, espaçamento das grades laterais de no máximo 6,5cm, Selo do INMETRO, dimensões de comprimento 130cm, largura de 60cm, altura 120cm.</t>
  </si>
  <si>
    <t>Kit Body Manga Curta para Bebê, com 5 peças 100% algodão em cores neutras, tamanho de 0 a 6 meses.</t>
  </si>
  <si>
    <t>Kit</t>
  </si>
  <si>
    <t>Kit Body Manga Comprida para Bebê, com 5 peças 100% algodão em cores neutras, tamanho de 0 a 6 meses.</t>
  </si>
  <si>
    <t>Bebê Conforto, suporta de 0 a 13kg, 1 posição, alça regulável, cor preto.</t>
  </si>
  <si>
    <t>Tablet com tela Imersiva  de 10.4, 128GB, 4G RAM, Câmera Traseira de 8MP, Cãmera Frontal de 5MP.</t>
  </si>
  <si>
    <t>Lenço umedecido, ante assadura, não contém parabenos, corantes e agentes que irritam a pele do Bebê, em embalagem com 48 lenços</t>
  </si>
  <si>
    <t>TOTAL GERAL</t>
  </si>
  <si>
    <t>GRUPO 1</t>
  </si>
  <si>
    <t>GRUPO 2</t>
  </si>
  <si>
    <t>GRUPO 3</t>
  </si>
  <si>
    <t>GRUPO 4</t>
  </si>
  <si>
    <t>Smart TV 4K 50 polegadas, Ultra HD, com processador a7 Gen8 Al, Otimizador de Jogos, Wi-Fi, Bluetooth e Controle Remoto, possui conversor para TV digital integrado, formato de Tela: Plana, Resolução: Ultra HD 4K, Sistema Operacional: WebOS, Entrada USB 1, Entrada HDMI 3, Função SAP, Estéreo, Taxa de Atualização 60Hz, Streamings Disponíveis: Disney+, Netflix e Youtube.</t>
  </si>
  <si>
    <t>Coletes Personalizados com o logo da Prefeitura Municipal de Saquarema, o logo será o brasão da Prefeitura municipal de Saquarema, com a aproximadamente 100 letras, e deverá ser estampado no lado esquerdo na altura do peitoral, o logo detalhado consta no Anexo II deste Termo de Referência.</t>
  </si>
  <si>
    <t>Camisa de malha, tecido algodão, gola polo com botão, tamanho P, M, G, GG e XG, na cor verde lima, personalizadas com o logo da Prefeitura Municipal de Saquarema, com impressão da estampa digital (DTG/DTF), 20 unidades de cada tamanho: (P, M, G, GG e XG), o logo será o brasão da Prefeitura municipal de Saquarema, com a aproximadamente 100 letras, e deverá ser estampado no lado esquerdo na altura do peitoral, o logo detalhado consta no Anexo II deste Termo de Referência.</t>
  </si>
  <si>
    <t xml:space="preserve">Quebra Cabeça Infantil, mínimo 60 peças, material em papelão, multicor, idade recomendada 4 anos e acima.  </t>
  </si>
  <si>
    <t>Alfabeto Móvel Degrau Letras Madeira, 130 peças, idade recomendada 4 anos e acima.</t>
  </si>
  <si>
    <t>Cilindros Coloridos, caixa com 12 (doze) unidades.</t>
  </si>
  <si>
    <t>Sólidos Geométricos, caixa com 12 (doze) unidades.</t>
  </si>
  <si>
    <t>Jogo da Memória Emoções – As peças têm a mesma cor de fundo para cada emoção, como por exemplo a ALEGRIA: menino com fundo verde, menina com fundo verde e nome da emoção com fundo verde. (ALEGRIA, AMOR, MEDO, NOJO, RAIVA e TRISTEZA, tipo de material: papelão, idade recomendada 3 anos e acima, quantidade de peças: 32.</t>
  </si>
  <si>
    <t>Blocos de Encaixe, composto por: 1 base em madeira com 10 pinos para encaixe das peças e 25 peças geométricas coloridas com furos para serem encaixados na base, composição em madeira, idade recomendada 3 anos e acima.</t>
  </si>
  <si>
    <t>Bolsa Bebê, maternidade (personalizado com o logo da Prefeitura Municipal de Saquarema) material sintético, resistente, impermeável, com proteção térmica, com alças de mãos e tiracolo removível, metais cromados, com bolso de zíper externo, com compartimentos internos com divisões para melhor organizações de objetos, de boa qualidade, bordada com desenhos infantis, medidas da bolsa: 30 cm de altura X 40 cm de largura X 17 cm de profundidade, o logo será o brasão da Prefeitura municipal de Saquarema, com a aproximadamente 100 letras, e deverá ser estampado na parte central da bolsa, o logo detalhado consta no Anexo II deste Termo de Referência.</t>
  </si>
  <si>
    <t>ANEXO I - MEMÓRIA DE CÁLCULO DETALHADA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</si>
</sst>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3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1"/>
      <color theme="1"/>
      <name val="Aptos Black"/>
      <family val="2"/>
    </font>
    <font>
      <sz val="18"/>
      <color theme="1"/>
      <name val="Aptos Black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ptos Black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ptos Black"/>
      <family val="2"/>
    </font>
    <font>
      <sz val="12"/>
      <color theme="1"/>
      <name val="Aptos Black"/>
      <family val="2"/>
    </font>
    <font>
      <b/>
      <sz val="18"/>
      <color theme="1"/>
      <name val="Aptos Black"/>
      <family val="2"/>
    </font>
    <font>
      <u/>
      <sz val="14"/>
      <color theme="1"/>
      <name val="Aptos"/>
      <family val="2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</fills>
  <borders count="6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thin">
        <color theme="1" tint="0.499984740745262"/>
      </top>
      <bottom/>
      <diagonal/>
    </border>
    <border>
      <left/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1" applyNumberFormat="1" applyFont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9" xfId="1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5" borderId="14" xfId="1" applyNumberFormat="1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3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distributed" wrapText="1"/>
    </xf>
    <xf numFmtId="0" fontId="0" fillId="0" borderId="0" xfId="0" applyAlignment="1">
      <alignment horizontal="center" vertical="distributed" wrapText="1"/>
    </xf>
    <xf numFmtId="0" fontId="4" fillId="5" borderId="14" xfId="0" applyFont="1" applyFill="1" applyBorder="1" applyAlignment="1">
      <alignment horizontal="center" vertical="distributed" wrapText="1"/>
    </xf>
    <xf numFmtId="0" fontId="0" fillId="5" borderId="1" xfId="0" applyFill="1" applyBorder="1" applyAlignment="1">
      <alignment horizontal="center" vertical="distributed" wrapText="1"/>
    </xf>
    <xf numFmtId="0" fontId="0" fillId="0" borderId="9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" fillId="5" borderId="14" xfId="0" applyFont="1" applyFill="1" applyBorder="1" applyAlignment="1">
      <alignment horizontal="justify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0" fillId="0" borderId="0" xfId="0" applyNumberFormat="1"/>
    <xf numFmtId="0" fontId="2" fillId="0" borderId="0" xfId="0" applyFont="1"/>
    <xf numFmtId="43" fontId="0" fillId="7" borderId="1" xfId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164" fontId="0" fillId="5" borderId="1" xfId="1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justify" vertical="top"/>
    </xf>
    <xf numFmtId="0" fontId="2" fillId="0" borderId="0" xfId="0" applyFont="1" applyAlignment="1">
      <alignment vertical="center"/>
    </xf>
    <xf numFmtId="0" fontId="0" fillId="0" borderId="23" xfId="1" applyNumberFormat="1" applyFont="1" applyFill="1" applyBorder="1" applyAlignment="1">
      <alignment horizontal="left" vertical="center"/>
    </xf>
    <xf numFmtId="0" fontId="0" fillId="0" borderId="23" xfId="0" applyBorder="1" applyAlignment="1">
      <alignment horizontal="left"/>
    </xf>
    <xf numFmtId="0" fontId="0" fillId="0" borderId="23" xfId="0" applyBorder="1" applyAlignment="1">
      <alignment horizontal="left" vertical="center"/>
    </xf>
    <xf numFmtId="0" fontId="8" fillId="0" borderId="23" xfId="0" applyFont="1" applyBorder="1"/>
    <xf numFmtId="0" fontId="8" fillId="0" borderId="0" xfId="0" applyFont="1"/>
    <xf numFmtId="43" fontId="8" fillId="0" borderId="0" xfId="1" applyFont="1"/>
    <xf numFmtId="0" fontId="0" fillId="9" borderId="25" xfId="0" applyFill="1" applyBorder="1" applyAlignment="1">
      <alignment horizontal="center" vertical="center"/>
    </xf>
    <xf numFmtId="0" fontId="0" fillId="3" borderId="23" xfId="0" applyFill="1" applyBorder="1"/>
    <xf numFmtId="164" fontId="0" fillId="0" borderId="0" xfId="0" applyNumberFormat="1"/>
    <xf numFmtId="164" fontId="0" fillId="5" borderId="31" xfId="0" applyNumberForma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0" fillId="5" borderId="33" xfId="0" applyFill="1" applyBorder="1" applyAlignment="1">
      <alignment horizontal="justify" vertical="top"/>
    </xf>
    <xf numFmtId="0" fontId="0" fillId="5" borderId="33" xfId="0" applyFill="1" applyBorder="1" applyAlignment="1">
      <alignment horizontal="center" vertical="distributed" wrapText="1"/>
    </xf>
    <xf numFmtId="0" fontId="0" fillId="0" borderId="33" xfId="1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64" fontId="0" fillId="5" borderId="39" xfId="1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justify" vertical="top"/>
    </xf>
    <xf numFmtId="0" fontId="0" fillId="5" borderId="43" xfId="0" applyFill="1" applyBorder="1" applyAlignment="1">
      <alignment horizontal="center" vertical="distributed" wrapText="1"/>
    </xf>
    <xf numFmtId="164" fontId="0" fillId="5" borderId="43" xfId="1" applyNumberFormat="1" applyFont="1" applyFill="1" applyBorder="1" applyAlignment="1">
      <alignment horizontal="center" vertical="center" wrapText="1"/>
    </xf>
    <xf numFmtId="0" fontId="0" fillId="0" borderId="43" xfId="1" applyNumberFormat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164" fontId="0" fillId="5" borderId="29" xfId="0" applyNumberFormat="1" applyFill="1" applyBorder="1" applyAlignment="1">
      <alignment horizontal="center" vertical="center" wrapText="1"/>
    </xf>
    <xf numFmtId="0" fontId="0" fillId="5" borderId="43" xfId="0" applyFill="1" applyBorder="1" applyAlignment="1">
      <alignment horizontal="justify" vertical="center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43" fontId="0" fillId="7" borderId="3" xfId="1" applyFont="1" applyFill="1" applyBorder="1" applyAlignment="1">
      <alignment vertical="center"/>
    </xf>
    <xf numFmtId="44" fontId="2" fillId="8" borderId="41" xfId="0" applyNumberFormat="1" applyFont="1" applyFill="1" applyBorder="1" applyAlignment="1">
      <alignment vertical="center"/>
    </xf>
    <xf numFmtId="0" fontId="0" fillId="3" borderId="43" xfId="0" applyFill="1" applyBorder="1" applyAlignment="1">
      <alignment horizontal="center" vertical="center"/>
    </xf>
    <xf numFmtId="43" fontId="0" fillId="7" borderId="43" xfId="1" applyFont="1" applyFill="1" applyBorder="1" applyAlignment="1">
      <alignment vertical="center"/>
    </xf>
    <xf numFmtId="44" fontId="2" fillId="8" borderId="44" xfId="0" applyNumberFormat="1" applyFont="1" applyFill="1" applyBorder="1" applyAlignment="1">
      <alignment vertical="center"/>
    </xf>
    <xf numFmtId="44" fontId="2" fillId="8" borderId="51" xfId="0" applyNumberFormat="1" applyFont="1" applyFill="1" applyBorder="1" applyAlignment="1">
      <alignment vertical="center"/>
    </xf>
    <xf numFmtId="0" fontId="0" fillId="3" borderId="27" xfId="0" applyFill="1" applyBorder="1" applyAlignment="1">
      <alignment horizontal="center" vertical="center"/>
    </xf>
    <xf numFmtId="43" fontId="0" fillId="7" borderId="27" xfId="1" applyFont="1" applyFill="1" applyBorder="1" applyAlignment="1">
      <alignment vertical="center"/>
    </xf>
    <xf numFmtId="44" fontId="2" fillId="8" borderId="28" xfId="0" applyNumberFormat="1" applyFont="1" applyFill="1" applyBorder="1" applyAlignment="1">
      <alignment vertical="center"/>
    </xf>
    <xf numFmtId="0" fontId="0" fillId="5" borderId="16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distributed" wrapText="1"/>
    </xf>
    <xf numFmtId="0" fontId="12" fillId="5" borderId="1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3" borderId="3" xfId="0" applyFill="1" applyBorder="1" applyAlignment="1">
      <alignment horizontal="justify" vertical="center" wrapText="1"/>
    </xf>
    <xf numFmtId="0" fontId="0" fillId="3" borderId="43" xfId="0" applyFill="1" applyBorder="1" applyAlignment="1">
      <alignment horizontal="justify" vertical="center" wrapText="1"/>
    </xf>
    <xf numFmtId="0" fontId="0" fillId="3" borderId="39" xfId="0" applyFill="1" applyBorder="1" applyAlignment="1">
      <alignment horizontal="justify" vertical="center" wrapText="1"/>
    </xf>
    <xf numFmtId="0" fontId="0" fillId="3" borderId="6" xfId="0" applyFill="1" applyBorder="1" applyAlignment="1">
      <alignment horizontal="justify" vertical="center" wrapText="1"/>
    </xf>
    <xf numFmtId="0" fontId="0" fillId="3" borderId="1" xfId="0" applyFill="1" applyBorder="1" applyAlignment="1">
      <alignment horizontal="justify" vertical="center" wrapText="1"/>
    </xf>
    <xf numFmtId="0" fontId="0" fillId="3" borderId="27" xfId="0" applyFill="1" applyBorder="1" applyAlignment="1">
      <alignment horizontal="justify" vertical="center" wrapText="1"/>
    </xf>
    <xf numFmtId="0" fontId="8" fillId="0" borderId="24" xfId="0" applyFont="1" applyBorder="1" applyAlignment="1">
      <alignment horizontal="justify" vertical="center"/>
    </xf>
    <xf numFmtId="0" fontId="0" fillId="3" borderId="24" xfId="0" applyFill="1" applyBorder="1" applyAlignment="1">
      <alignment horizontal="justify" vertical="center"/>
    </xf>
    <xf numFmtId="164" fontId="0" fillId="0" borderId="24" xfId="0" applyNumberFormat="1" applyBorder="1" applyAlignment="1">
      <alignment horizontal="justify" vertical="center"/>
    </xf>
    <xf numFmtId="164" fontId="2" fillId="9" borderId="26" xfId="0" applyNumberFormat="1" applyFont="1" applyFill="1" applyBorder="1" applyAlignment="1">
      <alignment horizontal="justify" vertical="center"/>
    </xf>
    <xf numFmtId="164" fontId="0" fillId="0" borderId="0" xfId="0" applyNumberFormat="1" applyAlignment="1">
      <alignment horizontal="justify" vertical="center"/>
    </xf>
    <xf numFmtId="0" fontId="0" fillId="5" borderId="55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distributed" wrapText="1"/>
    </xf>
    <xf numFmtId="0" fontId="13" fillId="10" borderId="40" xfId="0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14" fillId="9" borderId="26" xfId="0" applyNumberFormat="1" applyFont="1" applyFill="1" applyBorder="1" applyAlignment="1">
      <alignment horizontal="justify" vertical="center"/>
    </xf>
    <xf numFmtId="164" fontId="15" fillId="5" borderId="1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justify" vertical="top" wrapText="1"/>
    </xf>
    <xf numFmtId="0" fontId="0" fillId="0" borderId="14" xfId="0" applyBorder="1" applyAlignment="1">
      <alignment horizontal="center" vertical="distributed" wrapText="1"/>
    </xf>
    <xf numFmtId="0" fontId="0" fillId="0" borderId="14" xfId="1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" borderId="33" xfId="0" applyFill="1" applyBorder="1" applyAlignment="1">
      <alignment horizontal="justify" vertical="center" wrapText="1"/>
    </xf>
    <xf numFmtId="43" fontId="0" fillId="7" borderId="33" xfId="1" applyFont="1" applyFill="1" applyBorder="1" applyAlignment="1">
      <alignment vertical="center"/>
    </xf>
    <xf numFmtId="164" fontId="15" fillId="5" borderId="3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justify" vertical="top" wrapText="1"/>
    </xf>
    <xf numFmtId="0" fontId="0" fillId="5" borderId="1" xfId="0" applyFill="1" applyBorder="1" applyAlignment="1">
      <alignment horizontal="left" vertical="center" wrapText="1"/>
    </xf>
    <xf numFmtId="164" fontId="0" fillId="5" borderId="1" xfId="1" applyNumberFormat="1" applyFont="1" applyFill="1" applyBorder="1" applyAlignment="1">
      <alignment horizontal="left" vertical="center" wrapText="1"/>
    </xf>
    <xf numFmtId="0" fontId="0" fillId="0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15" fillId="5" borderId="60" xfId="0" applyNumberFormat="1" applyFont="1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center" wrapText="1"/>
    </xf>
    <xf numFmtId="164" fontId="0" fillId="5" borderId="30" xfId="0" applyNumberFormat="1" applyFill="1" applyBorder="1" applyAlignment="1">
      <alignment horizontal="center" vertical="center" wrapText="1"/>
    </xf>
    <xf numFmtId="164" fontId="16" fillId="5" borderId="60" xfId="0" applyNumberFormat="1" applyFont="1" applyFill="1" applyBorder="1" applyAlignment="1">
      <alignment horizontal="center" vertical="center" wrapText="1"/>
    </xf>
    <xf numFmtId="0" fontId="0" fillId="5" borderId="62" xfId="0" applyFill="1" applyBorder="1" applyAlignment="1">
      <alignment horizontal="justify" vertical="top"/>
    </xf>
    <xf numFmtId="0" fontId="0" fillId="5" borderId="63" xfId="0" applyFill="1" applyBorder="1" applyAlignment="1">
      <alignment horizontal="center" vertical="center" wrapText="1"/>
    </xf>
    <xf numFmtId="0" fontId="12" fillId="5" borderId="43" xfId="0" applyFont="1" applyFill="1" applyBorder="1" applyAlignment="1">
      <alignment horizontal="justify" vertical="center" wrapText="1"/>
    </xf>
    <xf numFmtId="0" fontId="0" fillId="5" borderId="48" xfId="0" applyFill="1" applyBorder="1" applyAlignment="1">
      <alignment horizontal="center" vertical="distributed" wrapText="1"/>
    </xf>
    <xf numFmtId="0" fontId="19" fillId="5" borderId="28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13" fillId="11" borderId="42" xfId="0" applyFont="1" applyFill="1" applyBorder="1" applyAlignment="1">
      <alignment horizontal="center" vertical="center" wrapText="1"/>
    </xf>
    <xf numFmtId="0" fontId="13" fillId="11" borderId="35" xfId="0" applyFont="1" applyFill="1" applyBorder="1" applyAlignment="1">
      <alignment horizontal="center" vertical="center" wrapText="1"/>
    </xf>
    <xf numFmtId="0" fontId="13" fillId="11" borderId="45" xfId="0" applyFont="1" applyFill="1" applyBorder="1" applyAlignment="1">
      <alignment horizontal="center" vertical="center" wrapText="1"/>
    </xf>
    <xf numFmtId="0" fontId="13" fillId="12" borderId="42" xfId="0" applyFont="1" applyFill="1" applyBorder="1" applyAlignment="1">
      <alignment horizontal="center" vertical="center" textRotation="255" wrapText="1"/>
    </xf>
    <xf numFmtId="0" fontId="13" fillId="12" borderId="35" xfId="0" applyFont="1" applyFill="1" applyBorder="1" applyAlignment="1">
      <alignment horizontal="center" vertical="center" textRotation="255" wrapText="1"/>
    </xf>
    <xf numFmtId="0" fontId="13" fillId="12" borderId="45" xfId="0" applyFont="1" applyFill="1" applyBorder="1" applyAlignment="1">
      <alignment horizontal="center" vertical="center" textRotation="255" wrapText="1"/>
    </xf>
    <xf numFmtId="0" fontId="13" fillId="13" borderId="42" xfId="0" applyFont="1" applyFill="1" applyBorder="1" applyAlignment="1">
      <alignment horizontal="center" vertical="center" textRotation="255" wrapText="1"/>
    </xf>
    <xf numFmtId="0" fontId="13" fillId="13" borderId="35" xfId="0" applyFont="1" applyFill="1" applyBorder="1" applyAlignment="1">
      <alignment horizontal="center" vertical="center" textRotation="255" wrapText="1"/>
    </xf>
    <xf numFmtId="0" fontId="13" fillId="13" borderId="45" xfId="0" applyFont="1" applyFill="1" applyBorder="1" applyAlignment="1">
      <alignment horizontal="center" vertical="center" textRotation="255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61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distributed" wrapText="1"/>
    </xf>
    <xf numFmtId="0" fontId="2" fillId="2" borderId="5" xfId="0" applyFont="1" applyFill="1" applyBorder="1" applyAlignment="1">
      <alignment horizontal="center" vertical="distributed" wrapText="1"/>
    </xf>
    <xf numFmtId="0" fontId="2" fillId="2" borderId="32" xfId="0" applyFont="1" applyFill="1" applyBorder="1" applyAlignment="1">
      <alignment horizontal="center" vertical="distributed" wrapText="1"/>
    </xf>
    <xf numFmtId="0" fontId="10" fillId="5" borderId="27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50" xfId="0" applyFont="1" applyFill="1" applyBorder="1" applyAlignment="1">
      <alignment horizontal="center" vertical="center" wrapText="1"/>
    </xf>
    <xf numFmtId="0" fontId="10" fillId="5" borderId="4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64" xfId="1" applyNumberFormat="1" applyFont="1" applyFill="1" applyBorder="1" applyAlignment="1">
      <alignment horizontal="center" vertical="center" wrapText="1"/>
    </xf>
    <xf numFmtId="0" fontId="0" fillId="0" borderId="50" xfId="1" applyNumberFormat="1" applyFont="1" applyFill="1" applyBorder="1" applyAlignment="1">
      <alignment horizontal="center" vertical="center" wrapText="1"/>
    </xf>
    <xf numFmtId="0" fontId="0" fillId="0" borderId="49" xfId="1" applyNumberFormat="1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17" fillId="6" borderId="53" xfId="0" applyFont="1" applyFill="1" applyBorder="1" applyAlignment="1">
      <alignment horizontal="center" vertical="center" wrapText="1"/>
    </xf>
    <xf numFmtId="0" fontId="17" fillId="6" borderId="58" xfId="0" applyFont="1" applyFill="1" applyBorder="1" applyAlignment="1">
      <alignment horizontal="center" vertical="center" wrapText="1"/>
    </xf>
    <xf numFmtId="0" fontId="17" fillId="6" borderId="59" xfId="0" applyFont="1" applyFill="1" applyBorder="1" applyAlignment="1">
      <alignment horizontal="center" vertical="center" wrapText="1"/>
    </xf>
    <xf numFmtId="0" fontId="2" fillId="6" borderId="5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53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13" fillId="12" borderId="46" xfId="0" applyFont="1" applyFill="1" applyBorder="1" applyAlignment="1">
      <alignment horizontal="center" vertical="center" textRotation="255"/>
    </xf>
    <xf numFmtId="0" fontId="13" fillId="12" borderId="54" xfId="0" applyFont="1" applyFill="1" applyBorder="1" applyAlignment="1">
      <alignment horizontal="center" vertical="center" textRotation="255"/>
    </xf>
    <xf numFmtId="0" fontId="13" fillId="12" borderId="52" xfId="0" applyFont="1" applyFill="1" applyBorder="1" applyAlignment="1">
      <alignment horizontal="center" vertical="center" textRotation="255"/>
    </xf>
    <xf numFmtId="0" fontId="13" fillId="11" borderId="46" xfId="0" applyFont="1" applyFill="1" applyBorder="1" applyAlignment="1">
      <alignment horizontal="center" vertical="center" textRotation="255"/>
    </xf>
    <xf numFmtId="0" fontId="13" fillId="11" borderId="54" xfId="0" applyFont="1" applyFill="1" applyBorder="1" applyAlignment="1">
      <alignment horizontal="center" vertical="center" textRotation="255"/>
    </xf>
    <xf numFmtId="0" fontId="13" fillId="11" borderId="52" xfId="0" applyFont="1" applyFill="1" applyBorder="1" applyAlignment="1">
      <alignment horizontal="center" vertical="center" textRotation="255"/>
    </xf>
    <xf numFmtId="0" fontId="13" fillId="13" borderId="46" xfId="0" applyFont="1" applyFill="1" applyBorder="1" applyAlignment="1">
      <alignment horizontal="center" vertical="center" textRotation="255"/>
    </xf>
    <xf numFmtId="0" fontId="13" fillId="13" borderId="54" xfId="0" applyFont="1" applyFill="1" applyBorder="1" applyAlignment="1">
      <alignment horizontal="center" vertical="center" textRotation="255"/>
    </xf>
    <xf numFmtId="0" fontId="13" fillId="13" borderId="52" xfId="0" applyFont="1" applyFill="1" applyBorder="1" applyAlignment="1">
      <alignment horizontal="center" vertical="center" textRotation="255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3" xfId="1" applyNumberFormat="1" applyFont="1" applyFill="1" applyBorder="1" applyAlignment="1">
      <alignment horizontal="center" vertical="center"/>
    </xf>
    <xf numFmtId="0" fontId="5" fillId="0" borderId="24" xfId="1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630201</xdr:colOff>
      <xdr:row>2</xdr:row>
      <xdr:rowOff>22414</xdr:rowOff>
    </xdr:from>
    <xdr:to>
      <xdr:col>13</xdr:col>
      <xdr:colOff>851648</xdr:colOff>
      <xdr:row>5</xdr:row>
      <xdr:rowOff>84644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7BC1554D-B3C4-4D75-A872-6052A0838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9762995" y="403414"/>
          <a:ext cx="1924741" cy="63373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19052</xdr:colOff>
      <xdr:row>0</xdr:row>
      <xdr:rowOff>28575</xdr:rowOff>
    </xdr:from>
    <xdr:to>
      <xdr:col>13</xdr:col>
      <xdr:colOff>862854</xdr:colOff>
      <xdr:row>2</xdr:row>
      <xdr:rowOff>0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CEDEBE18-B1DD-14A5-C36A-04B6B4EE82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19052" y="28575"/>
          <a:ext cx="11679890" cy="352425"/>
        </a:xfrm>
        <a:prstGeom prst="rect">
          <a:avLst/>
        </a:prstGeom>
      </xdr:spPr>
    </xdr:pic>
    <xdr:clientData/>
  </xdr:twoCellAnchor>
  <xdr:twoCellAnchor>
    <xdr:from>
      <xdr:col>0</xdr:col>
      <xdr:colOff>9526</xdr:colOff>
      <xdr:row>2</xdr:row>
      <xdr:rowOff>0</xdr:rowOff>
    </xdr:from>
    <xdr:to>
      <xdr:col>2</xdr:col>
      <xdr:colOff>2428876</xdr:colOff>
      <xdr:row>5</xdr:row>
      <xdr:rowOff>95250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FC8BFCC-0E37-DEFF-0EC7-317024D65511}"/>
            </a:ext>
          </a:extLst>
        </xdr:cNvPr>
        <xdr:cNvSpPr txBox="1">
          <a:spLocks noChangeArrowheads="1"/>
        </xdr:cNvSpPr>
      </xdr:nvSpPr>
      <xdr:spPr bwMode="auto">
        <a:xfrm>
          <a:off x="9526" y="381000"/>
          <a:ext cx="3505200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809A-0D60-468F-A030-0091B233825C}">
  <sheetPr>
    <tabColor theme="9" tint="0.59999389629810485"/>
    <pageSetUpPr fitToPage="1"/>
  </sheetPr>
  <dimension ref="A1:O66"/>
  <sheetViews>
    <sheetView showGridLines="0" tabSelected="1" zoomScale="85" zoomScaleNormal="85" workbookViewId="0">
      <pane ySplit="12" topLeftCell="A46" activePane="bottomLeft" state="frozen"/>
      <selection pane="bottomLeft" activeCell="A7" sqref="A7:O7"/>
    </sheetView>
  </sheetViews>
  <sheetFormatPr defaultRowHeight="15"/>
  <cols>
    <col min="1" max="1" width="13" style="2" customWidth="1"/>
    <col min="2" max="2" width="5.7109375" style="1" customWidth="1"/>
    <col min="3" max="3" width="52.7109375" style="22" customWidth="1"/>
    <col min="4" max="4" width="7.42578125" style="18" customWidth="1"/>
    <col min="5" max="5" width="13.28515625" style="3" hidden="1" customWidth="1"/>
    <col min="6" max="6" width="8.85546875" style="3" customWidth="1"/>
    <col min="7" max="7" width="8" style="3" customWidth="1"/>
    <col min="8" max="8" width="11" style="3" customWidth="1"/>
    <col min="9" max="12" width="10" style="3" customWidth="1"/>
    <col min="13" max="13" width="15.42578125" style="1" customWidth="1"/>
    <col min="14" max="14" width="13.140625" style="25" customWidth="1"/>
    <col min="15" max="15" width="18.85546875" style="1" hidden="1" customWidth="1"/>
    <col min="16" max="16384" width="9.140625" style="2"/>
  </cols>
  <sheetData>
    <row r="1" spans="1:15">
      <c r="A1" s="62"/>
      <c r="B1" s="7"/>
      <c r="C1" s="21"/>
      <c r="D1" s="17"/>
      <c r="E1" s="6"/>
      <c r="F1" s="6"/>
      <c r="G1" s="6"/>
      <c r="H1" s="6"/>
      <c r="I1" s="6"/>
      <c r="J1" s="6"/>
      <c r="K1" s="6"/>
      <c r="L1" s="6"/>
      <c r="M1" s="7"/>
      <c r="N1" s="24"/>
      <c r="O1" s="8"/>
    </row>
    <row r="2" spans="1:15">
      <c r="A2" s="63"/>
      <c r="E2" s="9"/>
      <c r="F2" s="9"/>
      <c r="G2" s="9"/>
      <c r="H2" s="9"/>
      <c r="I2" s="9"/>
      <c r="J2" s="9"/>
      <c r="K2" s="9"/>
      <c r="L2" s="9"/>
      <c r="O2" s="10"/>
    </row>
    <row r="3" spans="1:15">
      <c r="A3" s="63"/>
      <c r="E3" s="9"/>
      <c r="F3" s="9"/>
      <c r="G3" s="9"/>
      <c r="H3" s="9"/>
      <c r="I3" s="9"/>
      <c r="J3" s="9"/>
      <c r="K3" s="9"/>
      <c r="L3" s="9"/>
      <c r="O3" s="10"/>
    </row>
    <row r="4" spans="1:15">
      <c r="A4" s="63"/>
      <c r="E4" s="9"/>
      <c r="F4" s="9"/>
      <c r="G4" s="9"/>
      <c r="H4" s="9"/>
      <c r="I4" s="9"/>
      <c r="J4" s="9"/>
      <c r="K4" s="9"/>
      <c r="L4" s="9"/>
      <c r="O4" s="10"/>
    </row>
    <row r="5" spans="1:15">
      <c r="A5" s="63"/>
      <c r="E5" s="9"/>
      <c r="F5" s="9"/>
      <c r="G5" s="9"/>
      <c r="H5" s="9"/>
      <c r="I5" s="9"/>
      <c r="J5" s="9"/>
      <c r="K5" s="9"/>
      <c r="L5" s="9"/>
      <c r="O5" s="10"/>
    </row>
    <row r="6" spans="1:15" ht="9" customHeight="1" thickBot="1">
      <c r="A6" s="64"/>
      <c r="B6" s="102"/>
      <c r="C6" s="103"/>
      <c r="D6" s="104"/>
      <c r="E6" s="105"/>
      <c r="F6" s="105"/>
      <c r="G6" s="105"/>
      <c r="H6" s="105"/>
      <c r="I6" s="105"/>
      <c r="J6" s="105"/>
      <c r="K6" s="105"/>
      <c r="L6" s="105"/>
      <c r="M6" s="102"/>
      <c r="N6" s="106"/>
      <c r="O6" s="107"/>
    </row>
    <row r="7" spans="1:15" ht="24" customHeight="1">
      <c r="A7" s="167" t="s">
        <v>82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9"/>
    </row>
    <row r="8" spans="1:15" ht="18.75" customHeight="1">
      <c r="A8" s="170" t="s">
        <v>3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2"/>
    </row>
    <row r="9" spans="1:15" s="5" customFormat="1" ht="6.75" thickBot="1">
      <c r="A9" s="101"/>
      <c r="B9" s="12"/>
      <c r="C9" s="23"/>
      <c r="D9" s="19"/>
      <c r="E9" s="11"/>
      <c r="F9" s="11"/>
      <c r="G9" s="11"/>
      <c r="H9" s="11"/>
      <c r="I9" s="11"/>
      <c r="J9" s="11"/>
      <c r="K9" s="11"/>
      <c r="L9" s="11"/>
      <c r="M9" s="12"/>
      <c r="N9" s="26"/>
      <c r="O9" s="13"/>
    </row>
    <row r="10" spans="1:15" ht="46.5" customHeight="1" thickBot="1">
      <c r="A10" s="127" t="s">
        <v>59</v>
      </c>
      <c r="B10" s="142" t="s">
        <v>0</v>
      </c>
      <c r="C10" s="139" t="s">
        <v>2</v>
      </c>
      <c r="D10" s="148" t="s">
        <v>6</v>
      </c>
      <c r="E10" s="158" t="s">
        <v>19</v>
      </c>
      <c r="F10" s="162" t="s">
        <v>12</v>
      </c>
      <c r="G10" s="162"/>
      <c r="H10" s="162"/>
      <c r="I10" s="162"/>
      <c r="J10" s="162"/>
      <c r="K10" s="162"/>
      <c r="L10" s="99"/>
      <c r="M10" s="100" t="s">
        <v>28</v>
      </c>
      <c r="N10" s="159" t="s">
        <v>20</v>
      </c>
      <c r="O10" s="155" t="s">
        <v>1</v>
      </c>
    </row>
    <row r="11" spans="1:15" s="1" customFormat="1" ht="76.5" customHeight="1" thickBot="1">
      <c r="A11" s="128"/>
      <c r="B11" s="143"/>
      <c r="C11" s="140"/>
      <c r="D11" s="149"/>
      <c r="E11" s="158"/>
      <c r="F11" s="4" t="s">
        <v>13</v>
      </c>
      <c r="G11" s="4" t="s">
        <v>14</v>
      </c>
      <c r="H11" s="4" t="s">
        <v>15</v>
      </c>
      <c r="I11" s="4" t="s">
        <v>16</v>
      </c>
      <c r="J11" s="4" t="s">
        <v>17</v>
      </c>
      <c r="K11" s="4" t="s">
        <v>18</v>
      </c>
      <c r="L11" s="4" t="s">
        <v>26</v>
      </c>
      <c r="M11" s="4" t="s">
        <v>27</v>
      </c>
      <c r="N11" s="160"/>
      <c r="O11" s="156"/>
    </row>
    <row r="12" spans="1:15" s="1" customFormat="1" ht="31.5" customHeight="1" thickBot="1">
      <c r="A12" s="129"/>
      <c r="B12" s="144"/>
      <c r="C12" s="141"/>
      <c r="D12" s="150"/>
      <c r="E12" s="158"/>
      <c r="F12" s="163"/>
      <c r="G12" s="163"/>
      <c r="H12" s="163"/>
      <c r="I12" s="163"/>
      <c r="J12" s="163"/>
      <c r="K12" s="163"/>
      <c r="L12" s="163"/>
      <c r="M12" s="163"/>
      <c r="N12" s="161"/>
      <c r="O12" s="157"/>
    </row>
    <row r="13" spans="1:15" ht="39" customHeight="1" thickBot="1">
      <c r="A13" s="145" t="s">
        <v>68</v>
      </c>
      <c r="B13" s="118">
        <v>1</v>
      </c>
      <c r="C13" s="61" t="s">
        <v>65</v>
      </c>
      <c r="D13" s="55" t="s">
        <v>6</v>
      </c>
      <c r="E13" s="56">
        <f>'CALCULO DA MÉDIA'!G3</f>
        <v>2065.6666666666665</v>
      </c>
      <c r="F13" s="57">
        <v>5</v>
      </c>
      <c r="G13" s="57">
        <v>5</v>
      </c>
      <c r="H13" s="57">
        <v>5</v>
      </c>
      <c r="I13" s="57">
        <v>5</v>
      </c>
      <c r="J13" s="57">
        <v>5</v>
      </c>
      <c r="K13" s="57">
        <v>5</v>
      </c>
      <c r="L13" s="57">
        <v>2</v>
      </c>
      <c r="M13" s="58"/>
      <c r="N13" s="59">
        <f>SUM(F13:M13)</f>
        <v>32</v>
      </c>
      <c r="O13" s="60">
        <f t="shared" ref="O13:O31" si="0">N13*E13</f>
        <v>66101.333333333328</v>
      </c>
    </row>
    <row r="14" spans="1:15" ht="113.25" customHeight="1">
      <c r="A14" s="146"/>
      <c r="B14" s="111">
        <v>2</v>
      </c>
      <c r="C14" s="112" t="s">
        <v>72</v>
      </c>
      <c r="D14" s="113" t="s">
        <v>6</v>
      </c>
      <c r="E14" s="114">
        <f>'CALCULO DA MÉDIA'!G9</f>
        <v>1668.8866666666665</v>
      </c>
      <c r="F14" s="115"/>
      <c r="G14" s="115"/>
      <c r="H14" s="115"/>
      <c r="I14" s="115"/>
      <c r="J14" s="115"/>
      <c r="K14" s="115"/>
      <c r="L14" s="33">
        <v>4</v>
      </c>
      <c r="M14" s="116"/>
      <c r="N14" s="119">
        <f>SUM(F14:M14)</f>
        <v>4</v>
      </c>
      <c r="O14" s="60">
        <f>N14*E14</f>
        <v>6675.5466666666662</v>
      </c>
    </row>
    <row r="15" spans="1:15" ht="33.75" customHeight="1">
      <c r="A15" s="146"/>
      <c r="B15" s="111">
        <v>3</v>
      </c>
      <c r="C15" s="35" t="s">
        <v>56</v>
      </c>
      <c r="D15" s="20" t="s">
        <v>6</v>
      </c>
      <c r="E15" s="34">
        <f>'CALCULO DA MÉDIA'!G10</f>
        <v>578.30666666666673</v>
      </c>
      <c r="F15" s="33"/>
      <c r="G15" s="33"/>
      <c r="H15" s="33"/>
      <c r="I15" s="33"/>
      <c r="J15" s="33"/>
      <c r="K15" s="33"/>
      <c r="L15" s="33">
        <v>4</v>
      </c>
      <c r="M15" s="16"/>
      <c r="N15" s="119">
        <f>SUM(F15:M15)</f>
        <v>4</v>
      </c>
      <c r="O15" s="46">
        <f>N15*E15</f>
        <v>2313.2266666666669</v>
      </c>
    </row>
    <row r="16" spans="1:15" ht="24.75" customHeight="1" thickBot="1">
      <c r="A16" s="147"/>
      <c r="B16" s="151" t="s">
        <v>5</v>
      </c>
      <c r="C16" s="151"/>
      <c r="D16" s="151"/>
      <c r="E16" s="151"/>
      <c r="F16" s="164"/>
      <c r="G16" s="165"/>
      <c r="H16" s="165"/>
      <c r="I16" s="165"/>
      <c r="J16" s="165"/>
      <c r="K16" s="165"/>
      <c r="L16" s="165"/>
      <c r="M16" s="166"/>
      <c r="N16" s="126">
        <f>SUM(N13:N15)</f>
        <v>40</v>
      </c>
      <c r="O16" s="117">
        <f>SUM(O13:O15)</f>
        <v>75090.106666666659</v>
      </c>
    </row>
    <row r="17" spans="1:15" ht="106.5" customHeight="1">
      <c r="A17" s="130" t="s">
        <v>69</v>
      </c>
      <c r="B17" s="53">
        <v>4</v>
      </c>
      <c r="C17" s="54" t="s">
        <v>73</v>
      </c>
      <c r="D17" s="55" t="s">
        <v>6</v>
      </c>
      <c r="E17" s="56">
        <f>'CALCULO DA MÉDIA'!G4</f>
        <v>50.283333333333331</v>
      </c>
      <c r="F17" s="57"/>
      <c r="G17" s="57"/>
      <c r="H17" s="57"/>
      <c r="I17" s="57"/>
      <c r="J17" s="57"/>
      <c r="K17" s="57"/>
      <c r="L17" s="57">
        <v>20</v>
      </c>
      <c r="M17" s="58"/>
      <c r="N17" s="59">
        <f t="shared" ref="N17:N53" si="1">SUM(F17:M17)</f>
        <v>20</v>
      </c>
      <c r="O17" s="60">
        <f t="shared" si="0"/>
        <v>1005.6666666666666</v>
      </c>
    </row>
    <row r="18" spans="1:15" ht="150">
      <c r="A18" s="131"/>
      <c r="B18" s="14">
        <f t="shared" ref="B18:B29" si="2">B17+1</f>
        <v>5</v>
      </c>
      <c r="C18" s="35" t="s">
        <v>74</v>
      </c>
      <c r="D18" s="20" t="s">
        <v>6</v>
      </c>
      <c r="E18" s="34">
        <f>'CALCULO DA MÉDIA'!G5</f>
        <v>16.213333333333335</v>
      </c>
      <c r="F18" s="33"/>
      <c r="G18" s="33"/>
      <c r="H18" s="33"/>
      <c r="I18" s="33"/>
      <c r="J18" s="33"/>
      <c r="K18" s="33"/>
      <c r="L18" s="33">
        <v>100</v>
      </c>
      <c r="M18" s="16"/>
      <c r="N18" s="119">
        <f t="shared" si="1"/>
        <v>100</v>
      </c>
      <c r="O18" s="120">
        <f t="shared" si="0"/>
        <v>1621.3333333333335</v>
      </c>
    </row>
    <row r="19" spans="1:15">
      <c r="A19" s="131"/>
      <c r="B19" s="14">
        <f t="shared" si="2"/>
        <v>6</v>
      </c>
      <c r="C19" s="35" t="s">
        <v>29</v>
      </c>
      <c r="D19" s="20" t="s">
        <v>6</v>
      </c>
      <c r="E19" s="34">
        <f>'CALCULO DA MÉDIA'!G6</f>
        <v>22.733333333333334</v>
      </c>
      <c r="F19" s="33"/>
      <c r="G19" s="33"/>
      <c r="H19" s="33"/>
      <c r="I19" s="33"/>
      <c r="J19" s="33"/>
      <c r="K19" s="33"/>
      <c r="L19" s="33">
        <v>20</v>
      </c>
      <c r="M19" s="16"/>
      <c r="N19" s="119">
        <f t="shared" si="1"/>
        <v>20</v>
      </c>
      <c r="O19" s="120">
        <f t="shared" si="0"/>
        <v>454.66666666666669</v>
      </c>
    </row>
    <row r="20" spans="1:15">
      <c r="A20" s="131"/>
      <c r="B20" s="14">
        <f t="shared" si="2"/>
        <v>7</v>
      </c>
      <c r="C20" s="35" t="s">
        <v>30</v>
      </c>
      <c r="D20" s="20" t="s">
        <v>6</v>
      </c>
      <c r="E20" s="34">
        <f>'CALCULO DA MÉDIA'!G7</f>
        <v>235</v>
      </c>
      <c r="F20" s="33"/>
      <c r="G20" s="33"/>
      <c r="H20" s="33"/>
      <c r="I20" s="33"/>
      <c r="J20" s="33"/>
      <c r="K20" s="33"/>
      <c r="L20" s="33">
        <v>15</v>
      </c>
      <c r="M20" s="16"/>
      <c r="N20" s="119">
        <f t="shared" si="1"/>
        <v>15</v>
      </c>
      <c r="O20" s="120">
        <f t="shared" si="0"/>
        <v>3525</v>
      </c>
    </row>
    <row r="21" spans="1:15" ht="30">
      <c r="A21" s="131"/>
      <c r="B21" s="14">
        <f t="shared" si="2"/>
        <v>8</v>
      </c>
      <c r="C21" s="48" t="s">
        <v>31</v>
      </c>
      <c r="D21" s="49" t="s">
        <v>6</v>
      </c>
      <c r="E21" s="34">
        <f>'CALCULO DA MÉDIA'!G8</f>
        <v>73.78</v>
      </c>
      <c r="F21" s="50"/>
      <c r="G21" s="50"/>
      <c r="H21" s="50"/>
      <c r="I21" s="50"/>
      <c r="J21" s="50"/>
      <c r="K21" s="50"/>
      <c r="L21" s="50">
        <v>29</v>
      </c>
      <c r="M21" s="51"/>
      <c r="N21" s="119">
        <f t="shared" ref="N21" si="3">SUM(F21:M21)</f>
        <v>29</v>
      </c>
      <c r="O21" s="120">
        <f t="shared" ref="O21" si="4">N21*E21</f>
        <v>2139.62</v>
      </c>
    </row>
    <row r="22" spans="1:15" ht="24" thickBot="1">
      <c r="A22" s="132"/>
      <c r="B22" s="152" t="s">
        <v>5</v>
      </c>
      <c r="C22" s="153"/>
      <c r="D22" s="153"/>
      <c r="E22" s="154"/>
      <c r="F22" s="164"/>
      <c r="G22" s="165"/>
      <c r="H22" s="165"/>
      <c r="I22" s="165"/>
      <c r="J22" s="165"/>
      <c r="K22" s="165"/>
      <c r="L22" s="165"/>
      <c r="M22" s="166"/>
      <c r="N22" s="126">
        <f>SUM(N17:N21)</f>
        <v>184</v>
      </c>
      <c r="O22" s="121">
        <f>SUM(O17:O21)</f>
        <v>8746.2866666666669</v>
      </c>
    </row>
    <row r="23" spans="1:15" ht="30">
      <c r="A23" s="133" t="s">
        <v>70</v>
      </c>
      <c r="B23" s="53">
        <v>9</v>
      </c>
      <c r="C23" s="122" t="s">
        <v>75</v>
      </c>
      <c r="D23" s="55" t="s">
        <v>6</v>
      </c>
      <c r="E23" s="56">
        <f>'CALCULO DA MÉDIA'!G11</f>
        <v>27.066666666666666</v>
      </c>
      <c r="F23" s="57"/>
      <c r="G23" s="57"/>
      <c r="H23" s="57"/>
      <c r="I23" s="57"/>
      <c r="J23" s="57"/>
      <c r="K23" s="57"/>
      <c r="L23" s="57">
        <v>28</v>
      </c>
      <c r="M23" s="58"/>
      <c r="N23" s="59">
        <f t="shared" si="1"/>
        <v>28</v>
      </c>
      <c r="O23" s="46">
        <f t="shared" si="0"/>
        <v>757.86666666666667</v>
      </c>
    </row>
    <row r="24" spans="1:15" ht="25.5">
      <c r="A24" s="134"/>
      <c r="B24" s="75">
        <f t="shared" si="2"/>
        <v>10</v>
      </c>
      <c r="C24" s="77" t="s">
        <v>76</v>
      </c>
      <c r="D24" s="76" t="s">
        <v>25</v>
      </c>
      <c r="E24" s="34">
        <f>'CALCULO DA MÉDIA'!G12</f>
        <v>57.82</v>
      </c>
      <c r="F24" s="33"/>
      <c r="G24" s="33"/>
      <c r="H24" s="33"/>
      <c r="I24" s="33"/>
      <c r="J24" s="33"/>
      <c r="K24" s="33"/>
      <c r="L24" s="33">
        <v>25</v>
      </c>
      <c r="M24" s="16"/>
      <c r="N24" s="47">
        <f t="shared" si="1"/>
        <v>25</v>
      </c>
      <c r="O24" s="46">
        <f t="shared" si="0"/>
        <v>1445.5</v>
      </c>
    </row>
    <row r="25" spans="1:15">
      <c r="A25" s="134"/>
      <c r="B25" s="75">
        <f t="shared" si="2"/>
        <v>11</v>
      </c>
      <c r="C25" s="77" t="s">
        <v>77</v>
      </c>
      <c r="D25" s="76" t="s">
        <v>25</v>
      </c>
      <c r="E25" s="34">
        <f>'CALCULO DA MÉDIA'!G13</f>
        <v>57.410000000000004</v>
      </c>
      <c r="F25" s="33"/>
      <c r="G25" s="33"/>
      <c r="H25" s="33"/>
      <c r="I25" s="33"/>
      <c r="J25" s="33"/>
      <c r="K25" s="33"/>
      <c r="L25" s="33">
        <v>20</v>
      </c>
      <c r="M25" s="16"/>
      <c r="N25" s="47">
        <f t="shared" si="1"/>
        <v>20</v>
      </c>
      <c r="O25" s="46">
        <f t="shared" si="0"/>
        <v>1148.2</v>
      </c>
    </row>
    <row r="26" spans="1:15">
      <c r="A26" s="134"/>
      <c r="B26" s="75">
        <f t="shared" si="2"/>
        <v>12</v>
      </c>
      <c r="C26" s="77" t="s">
        <v>78</v>
      </c>
      <c r="D26" s="76" t="s">
        <v>25</v>
      </c>
      <c r="E26" s="34">
        <f>'CALCULO DA MÉDIA'!G14</f>
        <v>41.016666666666673</v>
      </c>
      <c r="F26" s="33"/>
      <c r="G26" s="33"/>
      <c r="H26" s="33"/>
      <c r="I26" s="33"/>
      <c r="J26" s="33"/>
      <c r="K26" s="33"/>
      <c r="L26" s="33">
        <v>19</v>
      </c>
      <c r="M26" s="16"/>
      <c r="N26" s="47">
        <f t="shared" si="1"/>
        <v>19</v>
      </c>
      <c r="O26" s="46">
        <f t="shared" si="0"/>
        <v>779.31666666666683</v>
      </c>
    </row>
    <row r="27" spans="1:15" ht="25.5">
      <c r="A27" s="134"/>
      <c r="B27" s="75">
        <f t="shared" si="2"/>
        <v>13</v>
      </c>
      <c r="C27" s="77" t="s">
        <v>32</v>
      </c>
      <c r="D27" s="76" t="s">
        <v>6</v>
      </c>
      <c r="E27" s="34">
        <f>'CALCULO DA MÉDIA'!G15</f>
        <v>144.59</v>
      </c>
      <c r="F27" s="33"/>
      <c r="G27" s="33"/>
      <c r="H27" s="33"/>
      <c r="I27" s="33"/>
      <c r="J27" s="33"/>
      <c r="K27" s="33"/>
      <c r="L27" s="33">
        <v>10</v>
      </c>
      <c r="M27" s="16"/>
      <c r="N27" s="47">
        <f t="shared" si="1"/>
        <v>10</v>
      </c>
      <c r="O27" s="46">
        <f t="shared" si="0"/>
        <v>1445.9</v>
      </c>
    </row>
    <row r="28" spans="1:15" ht="76.5">
      <c r="A28" s="134"/>
      <c r="B28" s="75">
        <f t="shared" si="2"/>
        <v>14</v>
      </c>
      <c r="C28" s="77" t="s">
        <v>79</v>
      </c>
      <c r="D28" s="76" t="s">
        <v>6</v>
      </c>
      <c r="E28" s="34">
        <f>'CALCULO DA MÉDIA'!G16</f>
        <v>52.390000000000008</v>
      </c>
      <c r="F28" s="33"/>
      <c r="G28" s="33"/>
      <c r="H28" s="33"/>
      <c r="I28" s="33"/>
      <c r="J28" s="33"/>
      <c r="K28" s="33"/>
      <c r="L28" s="33">
        <v>20</v>
      </c>
      <c r="M28" s="16"/>
      <c r="N28" s="47">
        <f t="shared" si="1"/>
        <v>20</v>
      </c>
      <c r="O28" s="46">
        <f t="shared" si="0"/>
        <v>1047.8000000000002</v>
      </c>
    </row>
    <row r="29" spans="1:15" ht="63.75">
      <c r="A29" s="134"/>
      <c r="B29" s="75">
        <f t="shared" si="2"/>
        <v>15</v>
      </c>
      <c r="C29" s="77" t="s">
        <v>80</v>
      </c>
      <c r="D29" s="76" t="s">
        <v>6</v>
      </c>
      <c r="E29" s="52">
        <f>'CALCULO DA MÉDIA'!G17</f>
        <v>18.616666666666664</v>
      </c>
      <c r="F29" s="50"/>
      <c r="G29" s="50"/>
      <c r="H29" s="50"/>
      <c r="I29" s="50"/>
      <c r="J29" s="50"/>
      <c r="K29" s="50"/>
      <c r="L29" s="50">
        <v>20</v>
      </c>
      <c r="M29" s="51"/>
      <c r="N29" s="47">
        <f t="shared" ref="N29" si="5">SUM(F29:M29)</f>
        <v>20</v>
      </c>
      <c r="O29" s="46">
        <f t="shared" ref="O29" si="6">N29*E29</f>
        <v>372.33333333333326</v>
      </c>
    </row>
    <row r="30" spans="1:15" ht="24" thickBot="1">
      <c r="A30" s="135"/>
      <c r="B30" s="152" t="s">
        <v>5</v>
      </c>
      <c r="C30" s="153"/>
      <c r="D30" s="153"/>
      <c r="E30" s="154"/>
      <c r="F30" s="164"/>
      <c r="G30" s="165"/>
      <c r="H30" s="165"/>
      <c r="I30" s="165"/>
      <c r="J30" s="165"/>
      <c r="K30" s="165"/>
      <c r="L30" s="165"/>
      <c r="M30" s="166"/>
      <c r="N30" s="126">
        <f>SUM(N23:N29)</f>
        <v>142</v>
      </c>
      <c r="O30" s="98">
        <f>SUM(O23:O29)</f>
        <v>6996.9166666666661</v>
      </c>
    </row>
    <row r="31" spans="1:15" ht="51">
      <c r="A31" s="136" t="s">
        <v>71</v>
      </c>
      <c r="B31" s="123">
        <v>16</v>
      </c>
      <c r="C31" s="124" t="s">
        <v>33</v>
      </c>
      <c r="D31" s="125" t="s">
        <v>6</v>
      </c>
      <c r="E31" s="56">
        <f>'CALCULO DA MÉDIA'!G18</f>
        <v>37.393333333333338</v>
      </c>
      <c r="F31" s="57"/>
      <c r="G31" s="57"/>
      <c r="H31" s="57"/>
      <c r="I31" s="57"/>
      <c r="J31" s="57"/>
      <c r="K31" s="57"/>
      <c r="L31" s="57"/>
      <c r="M31" s="58">
        <v>20</v>
      </c>
      <c r="N31" s="59">
        <f t="shared" si="1"/>
        <v>20</v>
      </c>
      <c r="O31" s="60">
        <f t="shared" si="0"/>
        <v>747.86666666666679</v>
      </c>
    </row>
    <row r="32" spans="1:15" ht="25.5">
      <c r="A32" s="137"/>
      <c r="B32" s="90">
        <f>B31+1</f>
        <v>17</v>
      </c>
      <c r="C32" s="77" t="s">
        <v>34</v>
      </c>
      <c r="D32" s="91" t="s">
        <v>6</v>
      </c>
      <c r="E32" s="34">
        <f>'CALCULO DA MÉDIA'!G19</f>
        <v>16.773333333333333</v>
      </c>
      <c r="F32" s="33"/>
      <c r="G32" s="33"/>
      <c r="H32" s="33"/>
      <c r="I32" s="33"/>
      <c r="J32" s="33"/>
      <c r="K32" s="33"/>
      <c r="L32" s="33"/>
      <c r="M32" s="16">
        <v>50</v>
      </c>
      <c r="N32" s="119">
        <f t="shared" si="1"/>
        <v>50</v>
      </c>
      <c r="O32" s="46">
        <f>N32*E32</f>
        <v>838.66666666666663</v>
      </c>
    </row>
    <row r="33" spans="1:15" ht="25.5">
      <c r="A33" s="137"/>
      <c r="B33" s="90">
        <f t="shared" ref="B33:B50" si="7">B32+1</f>
        <v>18</v>
      </c>
      <c r="C33" s="77" t="s">
        <v>35</v>
      </c>
      <c r="D33" s="91" t="s">
        <v>6</v>
      </c>
      <c r="E33" s="34">
        <f>'CALCULO DA MÉDIA'!G20</f>
        <v>18.576666666666668</v>
      </c>
      <c r="F33" s="33"/>
      <c r="G33" s="33"/>
      <c r="H33" s="33"/>
      <c r="I33" s="33"/>
      <c r="J33" s="33"/>
      <c r="K33" s="33"/>
      <c r="L33" s="33"/>
      <c r="M33" s="16">
        <v>50</v>
      </c>
      <c r="N33" s="119">
        <f t="shared" si="1"/>
        <v>50</v>
      </c>
      <c r="O33" s="46">
        <f t="shared" ref="O33:O53" si="8">N33*E33</f>
        <v>928.83333333333337</v>
      </c>
    </row>
    <row r="34" spans="1:15" ht="38.25">
      <c r="A34" s="137"/>
      <c r="B34" s="90">
        <f t="shared" si="7"/>
        <v>19</v>
      </c>
      <c r="C34" s="77" t="s">
        <v>36</v>
      </c>
      <c r="D34" s="91" t="s">
        <v>6</v>
      </c>
      <c r="E34" s="34">
        <f>'CALCULO DA MÉDIA'!G21</f>
        <v>23.39</v>
      </c>
      <c r="F34" s="33"/>
      <c r="G34" s="33"/>
      <c r="H34" s="33"/>
      <c r="I34" s="33"/>
      <c r="J34" s="33"/>
      <c r="K34" s="33"/>
      <c r="L34" s="33"/>
      <c r="M34" s="16">
        <v>180</v>
      </c>
      <c r="N34" s="119">
        <f t="shared" si="1"/>
        <v>180</v>
      </c>
      <c r="O34" s="46">
        <f t="shared" si="8"/>
        <v>4210.2</v>
      </c>
    </row>
    <row r="35" spans="1:15" ht="25.5">
      <c r="A35" s="137"/>
      <c r="B35" s="90">
        <f t="shared" si="7"/>
        <v>20</v>
      </c>
      <c r="C35" s="77" t="s">
        <v>37</v>
      </c>
      <c r="D35" s="91" t="s">
        <v>6</v>
      </c>
      <c r="E35" s="34">
        <f>'CALCULO DA MÉDIA'!G22</f>
        <v>14.763333333333334</v>
      </c>
      <c r="F35" s="33"/>
      <c r="G35" s="33"/>
      <c r="H35" s="33"/>
      <c r="I35" s="33"/>
      <c r="J35" s="33"/>
      <c r="K35" s="33"/>
      <c r="L35" s="33"/>
      <c r="M35" s="16">
        <v>50</v>
      </c>
      <c r="N35" s="119">
        <f t="shared" si="1"/>
        <v>50</v>
      </c>
      <c r="O35" s="46">
        <f t="shared" si="8"/>
        <v>738.16666666666663</v>
      </c>
    </row>
    <row r="36" spans="1:15" ht="25.5">
      <c r="A36" s="137"/>
      <c r="B36" s="90">
        <f t="shared" si="7"/>
        <v>21</v>
      </c>
      <c r="C36" s="77" t="s">
        <v>38</v>
      </c>
      <c r="D36" s="91" t="s">
        <v>6</v>
      </c>
      <c r="E36" s="34">
        <f>'CALCULO DA MÉDIA'!G23</f>
        <v>14.996666666666668</v>
      </c>
      <c r="F36" s="33"/>
      <c r="G36" s="33"/>
      <c r="H36" s="33"/>
      <c r="I36" s="33"/>
      <c r="J36" s="33"/>
      <c r="K36" s="33"/>
      <c r="L36" s="33"/>
      <c r="M36" s="16">
        <v>50</v>
      </c>
      <c r="N36" s="119">
        <f t="shared" si="1"/>
        <v>50</v>
      </c>
      <c r="O36" s="46">
        <f t="shared" si="8"/>
        <v>749.83333333333337</v>
      </c>
    </row>
    <row r="37" spans="1:15" ht="25.5">
      <c r="A37" s="137"/>
      <c r="B37" s="90">
        <f t="shared" si="7"/>
        <v>22</v>
      </c>
      <c r="C37" s="77" t="s">
        <v>39</v>
      </c>
      <c r="D37" s="91" t="s">
        <v>6</v>
      </c>
      <c r="E37" s="34">
        <f>'CALCULO DA MÉDIA'!G24</f>
        <v>26.709999999999997</v>
      </c>
      <c r="F37" s="33"/>
      <c r="G37" s="33"/>
      <c r="H37" s="33"/>
      <c r="I37" s="33"/>
      <c r="J37" s="33"/>
      <c r="K37" s="33"/>
      <c r="L37" s="33"/>
      <c r="M37" s="16">
        <v>35</v>
      </c>
      <c r="N37" s="119">
        <f t="shared" si="1"/>
        <v>35</v>
      </c>
      <c r="O37" s="46">
        <f t="shared" si="8"/>
        <v>934.84999999999991</v>
      </c>
    </row>
    <row r="38" spans="1:15" ht="25.5">
      <c r="A38" s="137"/>
      <c r="B38" s="90">
        <f t="shared" si="7"/>
        <v>23</v>
      </c>
      <c r="C38" s="77" t="s">
        <v>40</v>
      </c>
      <c r="D38" s="91" t="s">
        <v>6</v>
      </c>
      <c r="E38" s="34">
        <f>'CALCULO DA MÉDIA'!G25</f>
        <v>9.7933333333333312</v>
      </c>
      <c r="F38" s="33"/>
      <c r="G38" s="33"/>
      <c r="H38" s="33"/>
      <c r="I38" s="33"/>
      <c r="J38" s="33"/>
      <c r="K38" s="33"/>
      <c r="L38" s="33"/>
      <c r="M38" s="16">
        <v>50</v>
      </c>
      <c r="N38" s="119">
        <f t="shared" si="1"/>
        <v>50</v>
      </c>
      <c r="O38" s="46">
        <f t="shared" si="8"/>
        <v>489.66666666666657</v>
      </c>
    </row>
    <row r="39" spans="1:15" ht="25.5">
      <c r="A39" s="137"/>
      <c r="B39" s="90">
        <f t="shared" si="7"/>
        <v>24</v>
      </c>
      <c r="C39" s="77" t="s">
        <v>41</v>
      </c>
      <c r="D39" s="91" t="s">
        <v>6</v>
      </c>
      <c r="E39" s="34">
        <f>'CALCULO DA MÉDIA'!G26</f>
        <v>12.426666666666668</v>
      </c>
      <c r="F39" s="33"/>
      <c r="G39" s="33"/>
      <c r="H39" s="33"/>
      <c r="I39" s="33"/>
      <c r="J39" s="33"/>
      <c r="K39" s="33"/>
      <c r="L39" s="33"/>
      <c r="M39" s="16">
        <v>50</v>
      </c>
      <c r="N39" s="119">
        <f t="shared" si="1"/>
        <v>50</v>
      </c>
      <c r="O39" s="46">
        <f t="shared" si="8"/>
        <v>621.33333333333337</v>
      </c>
    </row>
    <row r="40" spans="1:15" ht="25.5">
      <c r="A40" s="137"/>
      <c r="B40" s="90">
        <f t="shared" si="7"/>
        <v>25</v>
      </c>
      <c r="C40" s="77" t="s">
        <v>42</v>
      </c>
      <c r="D40" s="91" t="s">
        <v>6</v>
      </c>
      <c r="E40" s="34">
        <f>'CALCULO DA MÉDIA'!G27</f>
        <v>11.333333333333334</v>
      </c>
      <c r="F40" s="33"/>
      <c r="G40" s="33"/>
      <c r="H40" s="33"/>
      <c r="I40" s="33"/>
      <c r="J40" s="33"/>
      <c r="K40" s="33"/>
      <c r="L40" s="33"/>
      <c r="M40" s="16">
        <v>50</v>
      </c>
      <c r="N40" s="119">
        <f t="shared" si="1"/>
        <v>50</v>
      </c>
      <c r="O40" s="46">
        <f t="shared" si="8"/>
        <v>566.66666666666674</v>
      </c>
    </row>
    <row r="41" spans="1:15" ht="25.5">
      <c r="A41" s="137"/>
      <c r="B41" s="90">
        <f t="shared" si="7"/>
        <v>26</v>
      </c>
      <c r="C41" s="77" t="s">
        <v>43</v>
      </c>
      <c r="D41" s="91" t="s">
        <v>6</v>
      </c>
      <c r="E41" s="34">
        <f>'CALCULO DA MÉDIA'!G28</f>
        <v>24.866666666666664</v>
      </c>
      <c r="F41" s="33"/>
      <c r="G41" s="33"/>
      <c r="H41" s="33"/>
      <c r="I41" s="33"/>
      <c r="J41" s="33"/>
      <c r="K41" s="33"/>
      <c r="L41" s="33"/>
      <c r="M41" s="16">
        <v>35</v>
      </c>
      <c r="N41" s="119">
        <f t="shared" si="1"/>
        <v>35</v>
      </c>
      <c r="O41" s="46">
        <f t="shared" si="8"/>
        <v>870.33333333333326</v>
      </c>
    </row>
    <row r="42" spans="1:15" ht="38.25">
      <c r="A42" s="137"/>
      <c r="B42" s="90">
        <f t="shared" si="7"/>
        <v>27</v>
      </c>
      <c r="C42" s="77" t="s">
        <v>66</v>
      </c>
      <c r="D42" s="91" t="s">
        <v>6</v>
      </c>
      <c r="E42" s="34">
        <f>'CALCULO DA MÉDIA'!G29</f>
        <v>6.0166666666666666</v>
      </c>
      <c r="F42" s="33"/>
      <c r="G42" s="33"/>
      <c r="H42" s="33"/>
      <c r="I42" s="33"/>
      <c r="J42" s="33"/>
      <c r="K42" s="33"/>
      <c r="L42" s="33"/>
      <c r="M42" s="16">
        <v>50</v>
      </c>
      <c r="N42" s="119">
        <f t="shared" si="1"/>
        <v>50</v>
      </c>
      <c r="O42" s="46">
        <f t="shared" si="8"/>
        <v>300.83333333333331</v>
      </c>
    </row>
    <row r="43" spans="1:15" ht="51">
      <c r="A43" s="137"/>
      <c r="B43" s="90">
        <f t="shared" si="7"/>
        <v>28</v>
      </c>
      <c r="C43" s="77" t="s">
        <v>44</v>
      </c>
      <c r="D43" s="91" t="s">
        <v>6</v>
      </c>
      <c r="E43" s="34">
        <f>'CALCULO DA MÉDIA'!G30</f>
        <v>12.906666666666666</v>
      </c>
      <c r="F43" s="33"/>
      <c r="G43" s="33"/>
      <c r="H43" s="33"/>
      <c r="I43" s="33"/>
      <c r="J43" s="33"/>
      <c r="K43" s="33"/>
      <c r="L43" s="33"/>
      <c r="M43" s="16">
        <v>50</v>
      </c>
      <c r="N43" s="119">
        <f t="shared" si="1"/>
        <v>50</v>
      </c>
      <c r="O43" s="46">
        <f t="shared" si="8"/>
        <v>645.33333333333326</v>
      </c>
    </row>
    <row r="44" spans="1:15" ht="63.75">
      <c r="A44" s="137"/>
      <c r="B44" s="90">
        <f t="shared" si="7"/>
        <v>29</v>
      </c>
      <c r="C44" s="77" t="s">
        <v>45</v>
      </c>
      <c r="D44" s="91" t="s">
        <v>6</v>
      </c>
      <c r="E44" s="34">
        <f>'CALCULO DA MÉDIA'!G31</f>
        <v>34.376666666666665</v>
      </c>
      <c r="F44" s="33"/>
      <c r="G44" s="33"/>
      <c r="H44" s="33"/>
      <c r="I44" s="33"/>
      <c r="J44" s="33"/>
      <c r="K44" s="33"/>
      <c r="L44" s="33"/>
      <c r="M44" s="16">
        <v>20</v>
      </c>
      <c r="N44" s="119">
        <f t="shared" si="1"/>
        <v>20</v>
      </c>
      <c r="O44" s="46">
        <f t="shared" si="8"/>
        <v>687.5333333333333</v>
      </c>
    </row>
    <row r="45" spans="1:15" ht="25.5">
      <c r="A45" s="137"/>
      <c r="B45" s="90">
        <f t="shared" si="7"/>
        <v>30</v>
      </c>
      <c r="C45" s="77" t="s">
        <v>46</v>
      </c>
      <c r="D45" s="91" t="s">
        <v>6</v>
      </c>
      <c r="E45" s="34">
        <f>'CALCULO DA MÉDIA'!G32</f>
        <v>17.316666666666666</v>
      </c>
      <c r="F45" s="33"/>
      <c r="G45" s="33"/>
      <c r="H45" s="33"/>
      <c r="I45" s="33"/>
      <c r="J45" s="33"/>
      <c r="K45" s="33"/>
      <c r="L45" s="33"/>
      <c r="M45" s="16">
        <v>50</v>
      </c>
      <c r="N45" s="119">
        <f t="shared" si="1"/>
        <v>50</v>
      </c>
      <c r="O45" s="46">
        <f t="shared" si="8"/>
        <v>865.83333333333337</v>
      </c>
    </row>
    <row r="46" spans="1:15" ht="25.5">
      <c r="A46" s="137"/>
      <c r="B46" s="90">
        <f t="shared" si="7"/>
        <v>31</v>
      </c>
      <c r="C46" s="77" t="s">
        <v>47</v>
      </c>
      <c r="D46" s="91" t="s">
        <v>6</v>
      </c>
      <c r="E46" s="34">
        <f>'CALCULO DA MÉDIA'!G33</f>
        <v>32.020000000000003</v>
      </c>
      <c r="F46" s="33"/>
      <c r="G46" s="33"/>
      <c r="H46" s="33"/>
      <c r="I46" s="33"/>
      <c r="J46" s="33"/>
      <c r="K46" s="33"/>
      <c r="L46" s="33"/>
      <c r="M46" s="16">
        <v>30</v>
      </c>
      <c r="N46" s="119">
        <f t="shared" si="1"/>
        <v>30</v>
      </c>
      <c r="O46" s="46">
        <f t="shared" si="8"/>
        <v>960.60000000000014</v>
      </c>
    </row>
    <row r="47" spans="1:15">
      <c r="A47" s="137"/>
      <c r="B47" s="90">
        <f t="shared" si="7"/>
        <v>32</v>
      </c>
      <c r="C47" s="77" t="s">
        <v>48</v>
      </c>
      <c r="D47" s="91" t="s">
        <v>6</v>
      </c>
      <c r="E47" s="34">
        <f>'CALCULO DA MÉDIA'!G34</f>
        <v>24.486666666666668</v>
      </c>
      <c r="F47" s="33"/>
      <c r="G47" s="33"/>
      <c r="H47" s="33"/>
      <c r="I47" s="33"/>
      <c r="J47" s="33"/>
      <c r="K47" s="33"/>
      <c r="L47" s="33"/>
      <c r="M47" s="16">
        <v>50</v>
      </c>
      <c r="N47" s="119">
        <f t="shared" si="1"/>
        <v>50</v>
      </c>
      <c r="O47" s="46">
        <f t="shared" si="8"/>
        <v>1224.3333333333335</v>
      </c>
    </row>
    <row r="48" spans="1:15" ht="25.5">
      <c r="A48" s="137"/>
      <c r="B48" s="90">
        <f t="shared" si="7"/>
        <v>33</v>
      </c>
      <c r="C48" s="77" t="s">
        <v>49</v>
      </c>
      <c r="D48" s="91" t="s">
        <v>6</v>
      </c>
      <c r="E48" s="34">
        <f>'CALCULO DA MÉDIA'!G35</f>
        <v>35.043333333333329</v>
      </c>
      <c r="F48" s="33"/>
      <c r="G48" s="33"/>
      <c r="H48" s="33"/>
      <c r="I48" s="33"/>
      <c r="J48" s="33"/>
      <c r="K48" s="33"/>
      <c r="L48" s="33"/>
      <c r="M48" s="16">
        <v>25</v>
      </c>
      <c r="N48" s="119">
        <f t="shared" si="1"/>
        <v>25</v>
      </c>
      <c r="O48" s="46">
        <f t="shared" si="8"/>
        <v>876.08333333333326</v>
      </c>
    </row>
    <row r="49" spans="1:15" ht="143.25" customHeight="1">
      <c r="A49" s="137"/>
      <c r="B49" s="90">
        <f t="shared" si="7"/>
        <v>34</v>
      </c>
      <c r="C49" s="77" t="s">
        <v>81</v>
      </c>
      <c r="D49" s="91" t="s">
        <v>6</v>
      </c>
      <c r="E49" s="34">
        <f>'CALCULO DA MÉDIA'!G36</f>
        <v>70.58</v>
      </c>
      <c r="F49" s="33"/>
      <c r="G49" s="33"/>
      <c r="H49" s="33"/>
      <c r="I49" s="33"/>
      <c r="J49" s="33"/>
      <c r="K49" s="33"/>
      <c r="L49" s="33"/>
      <c r="M49" s="16">
        <v>25</v>
      </c>
      <c r="N49" s="119">
        <f t="shared" si="1"/>
        <v>25</v>
      </c>
      <c r="O49" s="46">
        <f t="shared" si="8"/>
        <v>1764.5</v>
      </c>
    </row>
    <row r="50" spans="1:15">
      <c r="A50" s="137"/>
      <c r="B50" s="90">
        <f t="shared" si="7"/>
        <v>35</v>
      </c>
      <c r="C50" s="77" t="s">
        <v>50</v>
      </c>
      <c r="D50" s="91" t="s">
        <v>6</v>
      </c>
      <c r="E50" s="34">
        <f>'CALCULO DA MÉDIA'!G37</f>
        <v>16.46</v>
      </c>
      <c r="F50" s="33"/>
      <c r="G50" s="33"/>
      <c r="H50" s="33"/>
      <c r="I50" s="33"/>
      <c r="J50" s="33"/>
      <c r="K50" s="33"/>
      <c r="L50" s="33"/>
      <c r="M50" s="16">
        <v>25</v>
      </c>
      <c r="N50" s="119">
        <f t="shared" si="1"/>
        <v>25</v>
      </c>
      <c r="O50" s="46">
        <f t="shared" si="8"/>
        <v>411.5</v>
      </c>
    </row>
    <row r="51" spans="1:15" ht="63.75">
      <c r="A51" s="137"/>
      <c r="B51" s="90">
        <v>36</v>
      </c>
      <c r="C51" s="77" t="s">
        <v>60</v>
      </c>
      <c r="D51" s="91" t="s">
        <v>6</v>
      </c>
      <c r="E51" s="34">
        <f>'CALCULO DA MÉDIA'!G38</f>
        <v>276.33333333333331</v>
      </c>
      <c r="F51" s="33"/>
      <c r="G51" s="33"/>
      <c r="H51" s="33"/>
      <c r="I51" s="33"/>
      <c r="J51" s="33"/>
      <c r="K51" s="33"/>
      <c r="L51" s="33"/>
      <c r="M51" s="16">
        <v>8</v>
      </c>
      <c r="N51" s="119">
        <f>SUM(F51:M51)</f>
        <v>8</v>
      </c>
      <c r="O51" s="46">
        <f t="shared" si="8"/>
        <v>2210.6666666666665</v>
      </c>
    </row>
    <row r="52" spans="1:15" ht="25.5">
      <c r="A52" s="137"/>
      <c r="B52" s="90">
        <v>37</v>
      </c>
      <c r="C52" s="77" t="s">
        <v>61</v>
      </c>
      <c r="D52" s="91" t="s">
        <v>62</v>
      </c>
      <c r="E52" s="34">
        <f>'CALCULO DA MÉDIA'!G39</f>
        <v>109.65000000000002</v>
      </c>
      <c r="F52" s="33"/>
      <c r="G52" s="33"/>
      <c r="H52" s="33"/>
      <c r="I52" s="33"/>
      <c r="J52" s="33"/>
      <c r="K52" s="33"/>
      <c r="L52" s="33"/>
      <c r="M52" s="16">
        <v>20</v>
      </c>
      <c r="N52" s="119">
        <f t="shared" si="1"/>
        <v>20</v>
      </c>
      <c r="O52" s="46">
        <f t="shared" si="8"/>
        <v>2193.0000000000005</v>
      </c>
    </row>
    <row r="53" spans="1:15" ht="25.5">
      <c r="A53" s="137"/>
      <c r="B53" s="90">
        <v>38</v>
      </c>
      <c r="C53" s="77" t="s">
        <v>63</v>
      </c>
      <c r="D53" s="91" t="s">
        <v>62</v>
      </c>
      <c r="E53" s="34">
        <f>'CALCULO DA MÉDIA'!G40</f>
        <v>137.10666666666668</v>
      </c>
      <c r="F53" s="33"/>
      <c r="G53" s="33"/>
      <c r="H53" s="33"/>
      <c r="I53" s="33"/>
      <c r="J53" s="33"/>
      <c r="K53" s="33"/>
      <c r="L53" s="33"/>
      <c r="M53" s="16">
        <v>20</v>
      </c>
      <c r="N53" s="119">
        <f t="shared" si="1"/>
        <v>20</v>
      </c>
      <c r="O53" s="46">
        <f t="shared" si="8"/>
        <v>2742.1333333333337</v>
      </c>
    </row>
    <row r="54" spans="1:15" ht="25.5">
      <c r="A54" s="137"/>
      <c r="B54" s="90">
        <v>39</v>
      </c>
      <c r="C54" s="77" t="s">
        <v>64</v>
      </c>
      <c r="D54" s="91" t="s">
        <v>6</v>
      </c>
      <c r="E54" s="34">
        <f>'CALCULO DA MÉDIA'!G41</f>
        <v>342.40000000000003</v>
      </c>
      <c r="F54" s="33"/>
      <c r="G54" s="33"/>
      <c r="H54" s="33"/>
      <c r="I54" s="33"/>
      <c r="J54" s="33"/>
      <c r="K54" s="33"/>
      <c r="L54" s="33"/>
      <c r="M54" s="16">
        <v>10</v>
      </c>
      <c r="N54" s="119">
        <f t="shared" ref="N54" si="9">SUM(F54:M54)</f>
        <v>10</v>
      </c>
      <c r="O54" s="46">
        <f>N54*E54</f>
        <v>3424.0000000000005</v>
      </c>
    </row>
    <row r="55" spans="1:15" ht="24" thickBot="1">
      <c r="A55" s="138"/>
      <c r="B55" s="152" t="s">
        <v>5</v>
      </c>
      <c r="C55" s="182"/>
      <c r="D55" s="153"/>
      <c r="E55" s="154"/>
      <c r="F55" s="164"/>
      <c r="G55" s="165"/>
      <c r="H55" s="165"/>
      <c r="I55" s="165"/>
      <c r="J55" s="165"/>
      <c r="K55" s="165"/>
      <c r="L55" s="165"/>
      <c r="M55" s="166"/>
      <c r="N55" s="126">
        <f>SUM(N31:N54)</f>
        <v>1003</v>
      </c>
      <c r="O55" s="110">
        <f>SUM(O31:O54)</f>
        <v>30002.766666666674</v>
      </c>
    </row>
    <row r="56" spans="1:15" ht="27.75" customHeight="1" thickBot="1">
      <c r="A56" s="183" t="s">
        <v>67</v>
      </c>
      <c r="B56" s="184"/>
      <c r="C56" s="184"/>
      <c r="D56" s="184"/>
      <c r="E56" s="185"/>
      <c r="F56" s="188"/>
      <c r="G56" s="189"/>
      <c r="H56" s="189"/>
      <c r="I56" s="189"/>
      <c r="J56" s="189"/>
      <c r="K56" s="189"/>
      <c r="L56" s="189"/>
      <c r="M56" s="190"/>
      <c r="N56" s="186">
        <f>N16+N22+N30+N55</f>
        <v>1369</v>
      </c>
      <c r="O56" s="187"/>
    </row>
    <row r="57" spans="1:15" ht="0.75" customHeight="1">
      <c r="A57" s="176" t="s">
        <v>4</v>
      </c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8"/>
    </row>
    <row r="58" spans="1:15">
      <c r="A58" s="173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5"/>
    </row>
    <row r="59" spans="1:15" ht="15.75" thickBot="1">
      <c r="A59" s="179"/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1"/>
    </row>
    <row r="60" spans="1:15">
      <c r="E60" s="9"/>
      <c r="F60" s="9"/>
      <c r="G60" s="9"/>
      <c r="H60" s="9"/>
      <c r="I60" s="9"/>
      <c r="J60" s="9"/>
      <c r="K60" s="9"/>
      <c r="L60" s="9"/>
    </row>
    <row r="61" spans="1:15">
      <c r="E61" s="9"/>
      <c r="F61" s="9"/>
      <c r="G61" s="9"/>
      <c r="H61" s="9"/>
      <c r="I61" s="9"/>
      <c r="J61" s="9"/>
      <c r="K61" s="9"/>
      <c r="L61" s="9"/>
    </row>
    <row r="62" spans="1:15">
      <c r="E62" s="9"/>
      <c r="F62" s="9"/>
      <c r="G62" s="9"/>
      <c r="H62" s="9"/>
      <c r="I62" s="9"/>
      <c r="J62" s="9"/>
      <c r="K62" s="9"/>
      <c r="L62" s="9"/>
    </row>
    <row r="63" spans="1:15">
      <c r="E63" s="9"/>
      <c r="F63" s="9"/>
      <c r="G63" s="9"/>
      <c r="H63" s="9"/>
      <c r="I63" s="9"/>
      <c r="J63" s="9"/>
      <c r="K63" s="9"/>
      <c r="L63" s="9"/>
    </row>
    <row r="64" spans="1:15">
      <c r="E64" s="9"/>
      <c r="F64" s="9"/>
      <c r="G64" s="9"/>
      <c r="H64" s="9"/>
      <c r="I64" s="9"/>
      <c r="J64" s="9"/>
      <c r="K64" s="9"/>
      <c r="L64" s="9"/>
    </row>
    <row r="65" spans="5:12">
      <c r="E65" s="9"/>
      <c r="F65" s="9"/>
      <c r="G65" s="9"/>
      <c r="H65" s="9"/>
      <c r="I65" s="9"/>
      <c r="J65" s="9"/>
      <c r="K65" s="9"/>
      <c r="L65" s="9"/>
    </row>
    <row r="66" spans="5:12">
      <c r="E66" s="9"/>
      <c r="F66" s="9"/>
      <c r="G66" s="9"/>
      <c r="H66" s="9"/>
      <c r="I66" s="9"/>
      <c r="J66" s="9"/>
      <c r="K66" s="9"/>
      <c r="L66" s="9"/>
    </row>
  </sheetData>
  <mergeCells count="29">
    <mergeCell ref="A7:O7"/>
    <mergeCell ref="A8:O8"/>
    <mergeCell ref="A58:O58"/>
    <mergeCell ref="A57:O57"/>
    <mergeCell ref="A59:O59"/>
    <mergeCell ref="B30:E30"/>
    <mergeCell ref="B55:E55"/>
    <mergeCell ref="A56:E56"/>
    <mergeCell ref="N56:O56"/>
    <mergeCell ref="F56:M56"/>
    <mergeCell ref="F30:M30"/>
    <mergeCell ref="F55:M55"/>
    <mergeCell ref="D10:D12"/>
    <mergeCell ref="B16:E16"/>
    <mergeCell ref="B22:E22"/>
    <mergeCell ref="O10:O12"/>
    <mergeCell ref="E10:E12"/>
    <mergeCell ref="N10:N12"/>
    <mergeCell ref="F10:K10"/>
    <mergeCell ref="F12:M12"/>
    <mergeCell ref="F16:M16"/>
    <mergeCell ref="F22:M22"/>
    <mergeCell ref="A10:A12"/>
    <mergeCell ref="A17:A22"/>
    <mergeCell ref="A23:A30"/>
    <mergeCell ref="A31:A55"/>
    <mergeCell ref="C10:C12"/>
    <mergeCell ref="B10:B12"/>
    <mergeCell ref="A13:A16"/>
  </mergeCells>
  <pageMargins left="0.511811024" right="0.31" top="0.33" bottom="0.23" header="0.21" footer="0.17"/>
  <pageSetup paperSize="9"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F621B-3710-47CF-AE62-38091891D2AE}">
  <sheetPr>
    <tabColor theme="7"/>
  </sheetPr>
  <dimension ref="A1:P68"/>
  <sheetViews>
    <sheetView showGridLines="0" topLeftCell="A18" workbookViewId="0">
      <selection activeCell="F4" sqref="F4"/>
    </sheetView>
  </sheetViews>
  <sheetFormatPr defaultRowHeight="15"/>
  <cols>
    <col min="1" max="1" width="9.85546875" customWidth="1"/>
    <col min="2" max="2" width="5.5703125" style="27" customWidth="1"/>
    <col min="3" max="3" width="42.85546875" style="78" customWidth="1"/>
    <col min="4" max="4" width="10.5703125" customWidth="1"/>
    <col min="5" max="5" width="11.140625" customWidth="1"/>
    <col min="6" max="6" width="10.42578125" customWidth="1"/>
    <col min="7" max="7" width="13" customWidth="1"/>
    <col min="9" max="9" width="11.5703125" bestFit="1" customWidth="1"/>
    <col min="12" max="12" width="9.5703125" bestFit="1" customWidth="1"/>
    <col min="16" max="16" width="10.5703125" bestFit="1" customWidth="1"/>
  </cols>
  <sheetData>
    <row r="1" spans="1:16" s="28" customFormat="1" ht="22.5" customHeight="1">
      <c r="A1" s="93" t="s">
        <v>55</v>
      </c>
      <c r="B1" s="96" t="s">
        <v>0</v>
      </c>
      <c r="C1" s="96" t="s">
        <v>7</v>
      </c>
      <c r="D1" s="94" t="s">
        <v>8</v>
      </c>
      <c r="E1" s="94" t="s">
        <v>9</v>
      </c>
      <c r="F1" s="94" t="s">
        <v>10</v>
      </c>
      <c r="G1" s="95" t="s">
        <v>11</v>
      </c>
    </row>
    <row r="2" spans="1:16" ht="15.75" thickBot="1">
      <c r="G2" s="30"/>
    </row>
    <row r="3" spans="1:16" ht="45" customHeight="1" thickBot="1">
      <c r="A3" s="92" t="s">
        <v>51</v>
      </c>
      <c r="B3" s="65">
        <v>1</v>
      </c>
      <c r="C3" s="79" t="str">
        <f>'ANEXO II - MEMÓRIA DE CÁLCULO'!C13</f>
        <v>Tablet com tela Imersiva  de 10.4, 128GB, 4G RAM, Câmera Traseira de 8MP, Cãmera Frontal de 5MP.</v>
      </c>
      <c r="D3" s="66">
        <v>2099</v>
      </c>
      <c r="E3" s="66">
        <v>2049</v>
      </c>
      <c r="F3" s="66">
        <v>2049</v>
      </c>
      <c r="G3" s="67">
        <f>(D3+E3+F3)/(3)</f>
        <v>2065.6666666666665</v>
      </c>
    </row>
    <row r="4" spans="1:16" ht="120">
      <c r="A4" s="196" t="s">
        <v>54</v>
      </c>
      <c r="B4" s="68">
        <v>1</v>
      </c>
      <c r="C4" s="80" t="str">
        <f>'ANEXO II - MEMÓRIA DE CÁLCULO'!C17</f>
        <v>Coletes Personalizados com o logo da Prefeitura Municipal de Saquarema, o logo será o brasão da Prefeitura municipal de Saquarema, com a aproximadamente 100 letras, e deverá ser estampado no lado esquerdo na altura do peitoral, o logo detalhado consta no Anexo II deste Termo de Referência.</v>
      </c>
      <c r="D4" s="69">
        <v>39.9</v>
      </c>
      <c r="E4" s="69">
        <v>46.96</v>
      </c>
      <c r="F4" s="69">
        <v>63.99</v>
      </c>
      <c r="G4" s="70">
        <f t="shared" ref="G4:G41" si="0">(D4+E4+F4)/(3)</f>
        <v>50.283333333333331</v>
      </c>
    </row>
    <row r="5" spans="1:16" ht="180">
      <c r="A5" s="197"/>
      <c r="B5" s="32">
        <f>B4+1</f>
        <v>2</v>
      </c>
      <c r="C5" s="81" t="str">
        <f>'ANEXO II - MEMÓRIA DE CÁLCULO'!C18</f>
        <v>Camisa de malha, tecido algodão, gola polo com botão, tamanho P, M, G, GG e XG, na cor verde lima, personalizadas com o logo da Prefeitura Municipal de Saquarema, com impressão da estampa digital (DTG/DTF), 20 unidades de cada tamanho: (P, M, G, GG e XG), o logo será o brasão da Prefeitura municipal de Saquarema, com a aproximadamente 100 letras, e deverá ser estampado no lado esquerdo na altura do peitoral, o logo detalhado consta no Anexo II deste Termo de Referência.</v>
      </c>
      <c r="D5" s="31">
        <v>15.9</v>
      </c>
      <c r="E5" s="31">
        <v>17</v>
      </c>
      <c r="F5" s="31">
        <v>15.74</v>
      </c>
      <c r="G5" s="71">
        <f t="shared" si="0"/>
        <v>16.213333333333335</v>
      </c>
    </row>
    <row r="6" spans="1:16">
      <c r="A6" s="197"/>
      <c r="B6" s="32">
        <f t="shared" ref="B6:B8" si="1">B5+1</f>
        <v>3</v>
      </c>
      <c r="C6" s="81" t="str">
        <f>'ANEXO II - MEMÓRIA DE CÁLCULO'!C19</f>
        <v>Capa de Chuva, com faixa refletiva</v>
      </c>
      <c r="D6" s="31">
        <v>14.99</v>
      </c>
      <c r="E6" s="31">
        <v>40.43</v>
      </c>
      <c r="F6" s="31">
        <v>12.78</v>
      </c>
      <c r="G6" s="71">
        <f t="shared" si="0"/>
        <v>22.733333333333334</v>
      </c>
    </row>
    <row r="7" spans="1:16">
      <c r="A7" s="197"/>
      <c r="B7" s="32">
        <f t="shared" si="1"/>
        <v>4</v>
      </c>
      <c r="C7" s="81" t="str">
        <f>'ANEXO II - MEMÓRIA DE CÁLCULO'!C20</f>
        <v>Guarda Sol, estrutura em alumínio, 2,60m</v>
      </c>
      <c r="D7" s="31">
        <v>232.05</v>
      </c>
      <c r="E7" s="31">
        <v>232.05</v>
      </c>
      <c r="F7" s="31">
        <v>240.9</v>
      </c>
      <c r="G7" s="71">
        <f t="shared" si="0"/>
        <v>235</v>
      </c>
    </row>
    <row r="8" spans="1:16" ht="30.75" thickBot="1">
      <c r="A8" s="198"/>
      <c r="B8" s="72">
        <f t="shared" si="1"/>
        <v>5</v>
      </c>
      <c r="C8" s="82" t="str">
        <f>'ANEXO II - MEMÓRIA DE CÁLCULO'!C21</f>
        <v>Lanterna Recarregável, 30W, 19 Leds, Potente, Alto Alcance, Bivolts.</v>
      </c>
      <c r="D8" s="73">
        <v>67</v>
      </c>
      <c r="E8" s="73">
        <v>72</v>
      </c>
      <c r="F8" s="73">
        <v>82.34</v>
      </c>
      <c r="G8" s="74">
        <f t="shared" si="0"/>
        <v>73.78</v>
      </c>
    </row>
    <row r="9" spans="1:16" ht="135">
      <c r="A9" s="193" t="s">
        <v>52</v>
      </c>
      <c r="B9" s="68">
        <v>1</v>
      </c>
      <c r="C9" s="80" t="str">
        <f>'ANEXO II - MEMÓRIA DE CÁLCULO'!C14</f>
        <v>Smart TV 4K 50 polegadas, Ultra HD, com processador a7 Gen8 Al, Otimizador de Jogos, Wi-Fi, Bluetooth e Controle Remoto, possui conversor para TV digital integrado, formato de Tela: Plana, Resolução: Ultra HD 4K, Sistema Operacional: WebOS, Entrada USB 1, Entrada HDMI 3, Função SAP, Estéreo, Taxa de Atualização 60Hz, Streamings Disponíveis: Disney+, Netflix e Youtube.</v>
      </c>
      <c r="D9" s="69">
        <v>1638.83</v>
      </c>
      <c r="E9" s="69">
        <v>1729</v>
      </c>
      <c r="F9" s="69">
        <v>1638.83</v>
      </c>
      <c r="G9" s="70">
        <f t="shared" si="0"/>
        <v>1668.8866666666665</v>
      </c>
      <c r="I9" s="29"/>
    </row>
    <row r="10" spans="1:16" ht="33" customHeight="1">
      <c r="A10" s="194"/>
      <c r="B10" s="32">
        <f>B9+1</f>
        <v>2</v>
      </c>
      <c r="C10" s="83" t="str">
        <f>'ANEXO II - MEMÓRIA DE CÁLCULO'!C15</f>
        <v>Tela de Projeção Data Show Branca Retrátil 100 polegadas</v>
      </c>
      <c r="D10" s="31">
        <v>500</v>
      </c>
      <c r="E10" s="31">
        <v>688</v>
      </c>
      <c r="F10" s="31">
        <v>546.91999999999996</v>
      </c>
      <c r="G10" s="71">
        <f t="shared" si="0"/>
        <v>578.30666666666673</v>
      </c>
    </row>
    <row r="11" spans="1:16" ht="45">
      <c r="A11" s="194"/>
      <c r="B11" s="32">
        <f t="shared" ref="B11:B41" si="2">B10+1</f>
        <v>3</v>
      </c>
      <c r="C11" s="83" t="str">
        <f>'ANEXO II - MEMÓRIA DE CÁLCULO'!C23</f>
        <v xml:space="preserve">Quebra Cabeça Infantil, mínimo 60 peças, material em papelão, multicor, idade recomendada 4 anos e acima.  </v>
      </c>
      <c r="D11" s="31">
        <v>35</v>
      </c>
      <c r="E11" s="31">
        <v>24.31</v>
      </c>
      <c r="F11" s="31">
        <v>21.89</v>
      </c>
      <c r="G11" s="71">
        <f t="shared" si="0"/>
        <v>27.066666666666666</v>
      </c>
    </row>
    <row r="12" spans="1:16" ht="30">
      <c r="A12" s="194"/>
      <c r="B12" s="32">
        <f t="shared" si="2"/>
        <v>4</v>
      </c>
      <c r="C12" s="83" t="str">
        <f>'ANEXO II - MEMÓRIA DE CÁLCULO'!C24</f>
        <v>Alfabeto Móvel Degrau Letras Madeira, 130 peças, idade recomendada 4 anos e acima.</v>
      </c>
      <c r="D12" s="31">
        <v>33.659999999999997</v>
      </c>
      <c r="E12" s="31">
        <v>69.900000000000006</v>
      </c>
      <c r="F12" s="31">
        <v>69.900000000000006</v>
      </c>
      <c r="G12" s="71">
        <f t="shared" si="0"/>
        <v>57.82</v>
      </c>
      <c r="P12" s="15"/>
    </row>
    <row r="13" spans="1:16" ht="30">
      <c r="A13" s="194"/>
      <c r="B13" s="32">
        <f t="shared" si="2"/>
        <v>5</v>
      </c>
      <c r="C13" s="83" t="str">
        <f>'ANEXO II - MEMÓRIA DE CÁLCULO'!C25</f>
        <v>Cilindros Coloridos, caixa com 12 (doze) unidades.</v>
      </c>
      <c r="D13" s="31">
        <v>50.35</v>
      </c>
      <c r="E13" s="31">
        <v>89.99</v>
      </c>
      <c r="F13" s="31">
        <v>31.89</v>
      </c>
      <c r="G13" s="71">
        <f t="shared" si="0"/>
        <v>57.410000000000004</v>
      </c>
    </row>
    <row r="14" spans="1:16" ht="30">
      <c r="A14" s="194"/>
      <c r="B14" s="32">
        <f t="shared" si="2"/>
        <v>6</v>
      </c>
      <c r="C14" s="83" t="str">
        <f>'ANEXO II - MEMÓRIA DE CÁLCULO'!C26</f>
        <v>Sólidos Geométricos, caixa com 12 (doze) unidades.</v>
      </c>
      <c r="D14" s="31">
        <v>31.26</v>
      </c>
      <c r="E14" s="31">
        <v>45.89</v>
      </c>
      <c r="F14" s="31">
        <v>45.9</v>
      </c>
      <c r="G14" s="71">
        <f t="shared" si="0"/>
        <v>41.016666666666673</v>
      </c>
    </row>
    <row r="15" spans="1:16" ht="31.5" customHeight="1">
      <c r="A15" s="194"/>
      <c r="B15" s="32">
        <f t="shared" si="2"/>
        <v>7</v>
      </c>
      <c r="C15" s="83" t="str">
        <f>'ANEXO II - MEMÓRIA DE CÁLCULO'!C27</f>
        <v>Aramado Montanha Russa, material em madeira, multicolorido, tamanho médio.</v>
      </c>
      <c r="D15" s="31">
        <v>169.6</v>
      </c>
      <c r="E15" s="31">
        <v>107.67</v>
      </c>
      <c r="F15" s="31">
        <v>156.5</v>
      </c>
      <c r="G15" s="71">
        <f t="shared" si="0"/>
        <v>144.59</v>
      </c>
    </row>
    <row r="16" spans="1:16" ht="93" customHeight="1">
      <c r="A16" s="194"/>
      <c r="B16" s="32">
        <f t="shared" si="2"/>
        <v>8</v>
      </c>
      <c r="C16" s="83" t="str">
        <f>'ANEXO II - MEMÓRIA DE CÁLCULO'!C28</f>
        <v>Jogo da Memória Emoções – As peças têm a mesma cor de fundo para cada emoção, como por exemplo a ALEGRIA: menino com fundo verde, menina com fundo verde e nome da emoção com fundo verde. (ALEGRIA, AMOR, MEDO, NOJO, RAIVA e TRISTEZA, tipo de material: papelão, idade recomendada 3 anos e acima, quantidade de peças: 32.</v>
      </c>
      <c r="D16" s="31">
        <v>20</v>
      </c>
      <c r="E16" s="31">
        <v>97</v>
      </c>
      <c r="F16" s="31">
        <v>40.17</v>
      </c>
      <c r="G16" s="71">
        <f t="shared" si="0"/>
        <v>52.390000000000008</v>
      </c>
      <c r="L16" s="15"/>
    </row>
    <row r="17" spans="1:12" ht="90.75" thickBot="1">
      <c r="A17" s="195"/>
      <c r="B17" s="72">
        <f t="shared" si="2"/>
        <v>9</v>
      </c>
      <c r="C17" s="84" t="str">
        <f>'ANEXO II - MEMÓRIA DE CÁLCULO'!C29</f>
        <v>Blocos de Encaixe, composto por: 1 base em madeira com 10 pinos para encaixe das peças e 25 peças geométricas coloridas com furos para serem encaixados na base, composição em madeira, idade recomendada 3 anos e acima.</v>
      </c>
      <c r="D17" s="73">
        <v>22.49</v>
      </c>
      <c r="E17" s="73">
        <v>15.81</v>
      </c>
      <c r="F17" s="73">
        <v>17.55</v>
      </c>
      <c r="G17" s="74">
        <f t="shared" si="0"/>
        <v>18.616666666666664</v>
      </c>
      <c r="L17" s="15"/>
    </row>
    <row r="18" spans="1:12" ht="79.5" customHeight="1">
      <c r="A18" s="199" t="s">
        <v>53</v>
      </c>
      <c r="B18" s="68">
        <v>1</v>
      </c>
      <c r="C18" s="80" t="str">
        <f>'ANEXO II - MEMÓRIA DE CÁLCULO'!C31</f>
        <v>Banheira Infantil, fabricada em material plástico resistente, tendo sua capacidade aproximadamente 25 litros e suportando aproximadamente 20KG, sendo prática e segura com cor neutra.</v>
      </c>
      <c r="D18" s="69">
        <v>28.09</v>
      </c>
      <c r="E18" s="69">
        <v>32.090000000000003</v>
      </c>
      <c r="F18" s="69">
        <v>52</v>
      </c>
      <c r="G18" s="70">
        <f t="shared" si="0"/>
        <v>37.393333333333338</v>
      </c>
      <c r="L18" s="15"/>
    </row>
    <row r="19" spans="1:12" ht="34.5" customHeight="1">
      <c r="A19" s="200"/>
      <c r="B19" s="32">
        <f t="shared" si="2"/>
        <v>2</v>
      </c>
      <c r="C19" s="83" t="str">
        <f>'ANEXO II - MEMÓRIA DE CÁLCULO'!C32</f>
        <v xml:space="preserve">Camiseta Recém-nascido, 100% algodão, tamanho P, cor bege (kit com 3 unidades) </v>
      </c>
      <c r="D19" s="31">
        <v>12.39</v>
      </c>
      <c r="E19" s="31">
        <v>28</v>
      </c>
      <c r="F19" s="31">
        <v>9.93</v>
      </c>
      <c r="G19" s="71">
        <f t="shared" si="0"/>
        <v>16.773333333333333</v>
      </c>
    </row>
    <row r="20" spans="1:12" ht="48" customHeight="1">
      <c r="A20" s="200"/>
      <c r="B20" s="32">
        <f t="shared" si="2"/>
        <v>3</v>
      </c>
      <c r="C20" s="83" t="str">
        <f>'ANEXO II - MEMÓRIA DE CÁLCULO'!C33</f>
        <v>Calça Comprida para Recém- nascido, 100% algodão, tamanho P, cor bege (kit com 3 unidades)</v>
      </c>
      <c r="D20" s="31">
        <v>6.65</v>
      </c>
      <c r="E20" s="31">
        <v>14.08</v>
      </c>
      <c r="F20" s="31">
        <v>35</v>
      </c>
      <c r="G20" s="71">
        <f t="shared" si="0"/>
        <v>18.576666666666668</v>
      </c>
    </row>
    <row r="21" spans="1:12" ht="60.75" customHeight="1">
      <c r="A21" s="200"/>
      <c r="B21" s="32">
        <f t="shared" si="2"/>
        <v>4</v>
      </c>
      <c r="C21" s="83" t="str">
        <f>'ANEXO II - MEMÓRIA DE CÁLCULO'!C34</f>
        <v>Fralda Descartável Infantil, com barreiras ante vazamento, máxima absorção, hipoalergênica, tamanho pequeno para crianças de até 6KG, pacote com 30 fraldas.</v>
      </c>
      <c r="D21" s="31">
        <v>13.08</v>
      </c>
      <c r="E21" s="31">
        <v>28.09</v>
      </c>
      <c r="F21" s="31">
        <v>29</v>
      </c>
      <c r="G21" s="71">
        <f t="shared" si="0"/>
        <v>23.39</v>
      </c>
    </row>
    <row r="22" spans="1:12" ht="32.25" customHeight="1">
      <c r="A22" s="200"/>
      <c r="B22" s="32">
        <f t="shared" si="2"/>
        <v>5</v>
      </c>
      <c r="C22" s="83" t="str">
        <f>'ANEXO II - MEMÓRIA DE CÁLCULO'!C35</f>
        <v>Sabonete Líquido Infantil, que possua fórmula exclusiva para recém-nascido, 200ml.</v>
      </c>
      <c r="D22" s="31">
        <v>6.8</v>
      </c>
      <c r="E22" s="31">
        <v>7.8</v>
      </c>
      <c r="F22" s="31">
        <v>29.69</v>
      </c>
      <c r="G22" s="71">
        <f t="shared" si="0"/>
        <v>14.763333333333334</v>
      </c>
    </row>
    <row r="23" spans="1:12" ht="45" customHeight="1">
      <c r="A23" s="200"/>
      <c r="B23" s="32">
        <f t="shared" si="2"/>
        <v>6</v>
      </c>
      <c r="C23" s="83" t="str">
        <f>'ANEXO II - MEMÓRIA DE CÁLCULO'!C36</f>
        <v>Lençol, confeccionado com tecido plano, fabricado com fios 100% algodão, bordado, cor neutra.</v>
      </c>
      <c r="D23" s="31">
        <v>18.14</v>
      </c>
      <c r="E23" s="31">
        <v>12.8</v>
      </c>
      <c r="F23" s="31">
        <v>14.05</v>
      </c>
      <c r="G23" s="71">
        <f t="shared" si="0"/>
        <v>14.996666666666668</v>
      </c>
    </row>
    <row r="24" spans="1:12" ht="32.25" customHeight="1">
      <c r="A24" s="200"/>
      <c r="B24" s="32">
        <f t="shared" si="2"/>
        <v>7</v>
      </c>
      <c r="C24" s="83" t="str">
        <f>'ANEXO II - MEMÓRIA DE CÁLCULO'!C37</f>
        <v>Manta, confeccionado em 100% algodão, acabamento lateral, medidas 80x110cm</v>
      </c>
      <c r="D24" s="31">
        <v>13.8</v>
      </c>
      <c r="E24" s="31">
        <v>13.8</v>
      </c>
      <c r="F24" s="31">
        <v>52.53</v>
      </c>
      <c r="G24" s="71">
        <f t="shared" si="0"/>
        <v>26.709999999999997</v>
      </c>
    </row>
    <row r="25" spans="1:12" ht="34.5" customHeight="1">
      <c r="A25" s="200"/>
      <c r="B25" s="32">
        <f t="shared" si="2"/>
        <v>8</v>
      </c>
      <c r="C25" s="83" t="str">
        <f>'ANEXO II - MEMÓRIA DE CÁLCULO'!C38</f>
        <v>Meia para Bebê, tecido 100% algodão, tamanho de 0 a 15, branca.</v>
      </c>
      <c r="D25" s="31">
        <v>4.49</v>
      </c>
      <c r="E25" s="31">
        <v>17.809999999999999</v>
      </c>
      <c r="F25" s="31">
        <v>7.08</v>
      </c>
      <c r="G25" s="71">
        <f t="shared" si="0"/>
        <v>9.7933333333333312</v>
      </c>
    </row>
    <row r="26" spans="1:12" ht="36" customHeight="1">
      <c r="A26" s="200"/>
      <c r="B26" s="32">
        <f t="shared" si="2"/>
        <v>9</v>
      </c>
      <c r="C26" s="83" t="str">
        <f>'ANEXO II - MEMÓRIA DE CÁLCULO'!C39</f>
        <v>Luva para recém-nascido-nascido, tecido 100% algodão, elástico no punho, cor branco</v>
      </c>
      <c r="D26" s="31">
        <v>3.93</v>
      </c>
      <c r="E26" s="31">
        <v>17.809999999999999</v>
      </c>
      <c r="F26" s="31">
        <v>15.54</v>
      </c>
      <c r="G26" s="71">
        <f t="shared" si="0"/>
        <v>12.426666666666668</v>
      </c>
    </row>
    <row r="27" spans="1:12" ht="33" customHeight="1">
      <c r="A27" s="200"/>
      <c r="B27" s="32">
        <f t="shared" si="2"/>
        <v>10</v>
      </c>
      <c r="C27" s="83" t="str">
        <f>'ANEXO II - MEMÓRIA DE CÁLCULO'!C40</f>
        <v>Touca para Recém-nascido-nascido, tamanho P 100% algodão (kit com 3 unidades)</v>
      </c>
      <c r="D27" s="31">
        <v>3.1</v>
      </c>
      <c r="E27" s="31">
        <v>9</v>
      </c>
      <c r="F27" s="31">
        <v>21.9</v>
      </c>
      <c r="G27" s="71">
        <f t="shared" si="0"/>
        <v>11.333333333333334</v>
      </c>
    </row>
    <row r="28" spans="1:12" ht="47.25" customHeight="1">
      <c r="A28" s="200"/>
      <c r="B28" s="32">
        <f t="shared" si="2"/>
        <v>11</v>
      </c>
      <c r="C28" s="83" t="str">
        <f>'ANEXO II - MEMÓRIA DE CÁLCULO'!C41</f>
        <v>Toalha Infantil, para banho felpuda com capuz, 100% algodão, medindo 90x70cm, com acabamento, cor neutra</v>
      </c>
      <c r="D28" s="31">
        <v>18.600000000000001</v>
      </c>
      <c r="E28" s="31">
        <v>42</v>
      </c>
      <c r="F28" s="31">
        <v>14</v>
      </c>
      <c r="G28" s="71">
        <f t="shared" si="0"/>
        <v>24.866666666666664</v>
      </c>
    </row>
    <row r="29" spans="1:12" ht="51" customHeight="1">
      <c r="A29" s="200"/>
      <c r="B29" s="32">
        <f t="shared" si="2"/>
        <v>12</v>
      </c>
      <c r="C29" s="83" t="str">
        <f>'ANEXO II - MEMÓRIA DE CÁLCULO'!C42</f>
        <v>Lenço umedecido, ante assadura, não contém parabenos, corantes e agentes que irritam a pele do Bebê, em embalagem com 48 lenços</v>
      </c>
      <c r="D29" s="31">
        <v>4.7300000000000004</v>
      </c>
      <c r="E29" s="31">
        <v>10.33</v>
      </c>
      <c r="F29" s="31">
        <v>2.99</v>
      </c>
      <c r="G29" s="71">
        <f t="shared" si="0"/>
        <v>6.0166666666666666</v>
      </c>
    </row>
    <row r="30" spans="1:12" ht="83.25" customHeight="1">
      <c r="A30" s="200"/>
      <c r="B30" s="32">
        <f t="shared" si="2"/>
        <v>13</v>
      </c>
      <c r="C30" s="83" t="str">
        <f>'ANEXO II - MEMÓRIA DE CÁLCULO'!C43</f>
        <v>Pomada para prevenção de assadura, contendo em sua fórmula substâncias ativas que elimina os fungos, cicatriza e protege a pele, por meio da formação de uma camada protetora, que reduz a fricção entre a pele e a fralda</v>
      </c>
      <c r="D30" s="31">
        <v>13.25</v>
      </c>
      <c r="E30" s="31">
        <v>17.57</v>
      </c>
      <c r="F30" s="31">
        <v>7.9</v>
      </c>
      <c r="G30" s="71">
        <f t="shared" si="0"/>
        <v>12.906666666666666</v>
      </c>
    </row>
    <row r="31" spans="1:12" ht="95.25" customHeight="1">
      <c r="A31" s="200"/>
      <c r="B31" s="32">
        <f t="shared" si="2"/>
        <v>14</v>
      </c>
      <c r="C31" s="83" t="str">
        <f>'ANEXO II - MEMÓRIA DE CÁLCULO'!C44</f>
        <v>Kit de 3 Mamadeiras, possuindo frasco anatômico com gargalo ultra higiênico sem bordas ou rebarbas cortantes e que não retenha resíduos alimentares, produtos livres de bisfenol a (BPA) fácil de usar – com bico universal, idade recomendada de 0 a 6 meses.</v>
      </c>
      <c r="D31" s="31">
        <v>46.24</v>
      </c>
      <c r="E31" s="31">
        <v>39.9</v>
      </c>
      <c r="F31" s="31">
        <v>16.989999999999998</v>
      </c>
      <c r="G31" s="71">
        <f t="shared" si="0"/>
        <v>34.376666666666665</v>
      </c>
    </row>
    <row r="32" spans="1:12" ht="37.5" customHeight="1">
      <c r="A32" s="200"/>
      <c r="B32" s="32">
        <f t="shared" si="2"/>
        <v>15</v>
      </c>
      <c r="C32" s="83" t="str">
        <f>'ANEXO II - MEMÓRIA DE CÁLCULO'!C45</f>
        <v>Fralda em Tecido 100% algodão, branca, pacote com 5 peças no tamanho de 0,70x 0,70cm cada.</v>
      </c>
      <c r="D32" s="31">
        <v>16.88</v>
      </c>
      <c r="E32" s="31">
        <v>23.25</v>
      </c>
      <c r="F32" s="31">
        <v>11.82</v>
      </c>
      <c r="G32" s="71">
        <f t="shared" si="0"/>
        <v>17.316666666666666</v>
      </c>
    </row>
    <row r="33" spans="1:16" ht="51" customHeight="1">
      <c r="A33" s="200"/>
      <c r="B33" s="32">
        <f t="shared" si="2"/>
        <v>16</v>
      </c>
      <c r="C33" s="83" t="str">
        <f>'ANEXO II - MEMÓRIA DE CÁLCULO'!C46</f>
        <v>Cueiro, tecido flanelado (kit com 3 unidades), 100% algodão extra macio, estampado, tamanho 1,00 x 0,80cm.</v>
      </c>
      <c r="D33" s="31">
        <v>36.67</v>
      </c>
      <c r="E33" s="31">
        <v>17.190000000000001</v>
      </c>
      <c r="F33" s="31">
        <v>42.2</v>
      </c>
      <c r="G33" s="71">
        <f t="shared" si="0"/>
        <v>32.020000000000003</v>
      </c>
    </row>
    <row r="34" spans="1:16" ht="30" customHeight="1">
      <c r="A34" s="200"/>
      <c r="B34" s="32">
        <f t="shared" si="2"/>
        <v>17</v>
      </c>
      <c r="C34" s="83" t="str">
        <f>'ANEXO II - MEMÓRIA DE CÁLCULO'!C47</f>
        <v>Sapatinho de tecido para recém-nascido 100% algodão</v>
      </c>
      <c r="D34" s="31">
        <v>22.96</v>
      </c>
      <c r="E34" s="31">
        <v>25.21</v>
      </c>
      <c r="F34" s="31">
        <v>25.29</v>
      </c>
      <c r="G34" s="71">
        <f t="shared" si="0"/>
        <v>24.486666666666668</v>
      </c>
    </row>
    <row r="35" spans="1:16" ht="34.5" customHeight="1">
      <c r="A35" s="200"/>
      <c r="B35" s="32">
        <f t="shared" si="2"/>
        <v>18</v>
      </c>
      <c r="C35" s="83" t="str">
        <f>'ANEXO II - MEMÓRIA DE CÁLCULO'!C48</f>
        <v>Conjunto pagão, malha 100% algodão tamanho único, 3 peças.</v>
      </c>
      <c r="D35" s="31">
        <v>12.8</v>
      </c>
      <c r="E35" s="31">
        <v>31.33</v>
      </c>
      <c r="F35" s="31">
        <v>61</v>
      </c>
      <c r="G35" s="71">
        <f t="shared" si="0"/>
        <v>35.043333333333329</v>
      </c>
    </row>
    <row r="36" spans="1:16" ht="213.75" customHeight="1">
      <c r="A36" s="200"/>
      <c r="B36" s="32">
        <f t="shared" si="2"/>
        <v>19</v>
      </c>
      <c r="C36" s="83" t="str">
        <f>'ANEXO II - MEMÓRIA DE CÁLCULO'!C49</f>
        <v>Bolsa Bebê, maternidade (personalizado com o logo da Prefeitura Municipal de Saquarema) material sintético, resistente, impermeável, com proteção térmica, com alças de mãos e tiracolo removível, metais cromados, com bolso de zíper externo, com compartimentos internos com divisões para melhor organizações de objetos, de boa qualidade, bordada com desenhos infantis, medidas da bolsa: 30 cm de altura X 40 cm de largura X 17 cm de profundidade, o logo será o brasão da Prefeitura municipal de Saquarema, com a aproximadamente 100 letras, e deverá ser estampado na parte central da bolsa, o logo detalhado consta no Anexo II deste Termo de Referência.</v>
      </c>
      <c r="D36" s="31">
        <v>68.349999999999994</v>
      </c>
      <c r="E36" s="31">
        <v>60.49</v>
      </c>
      <c r="F36" s="31">
        <v>82.9</v>
      </c>
      <c r="G36" s="71">
        <f t="shared" si="0"/>
        <v>70.58</v>
      </c>
    </row>
    <row r="37" spans="1:16" ht="22.5" customHeight="1">
      <c r="A37" s="200"/>
      <c r="B37" s="32">
        <f t="shared" si="2"/>
        <v>20</v>
      </c>
      <c r="C37" s="108" t="str">
        <f>'ANEXO II - MEMÓRIA DE CÁLCULO'!C50</f>
        <v>Kit Escova e Pente de Cabelo para Bebê.</v>
      </c>
      <c r="D37" s="109">
        <v>9.31</v>
      </c>
      <c r="E37" s="109">
        <v>15.13</v>
      </c>
      <c r="F37" s="109">
        <v>24.94</v>
      </c>
      <c r="G37" s="71">
        <f t="shared" si="0"/>
        <v>16.46</v>
      </c>
    </row>
    <row r="38" spans="1:16" ht="95.25" customHeight="1">
      <c r="A38" s="200"/>
      <c r="B38" s="32">
        <f t="shared" si="2"/>
        <v>21</v>
      </c>
      <c r="C38" s="108" t="str">
        <f>'ANEXO II - MEMÓRIA DE CÁLCULO'!C51</f>
        <v>Berço Infantil, em MDF, com grades, na cor branca, estrado ajustável, com 3 regulagens de altura, sem gavetas, espaçamento das grades laterais de no máximo 6,5cm, Selo do INMETRO, dimensões de comprimento 130cm, largura de 60cm, altura 120cm.</v>
      </c>
      <c r="D38" s="109">
        <v>269</v>
      </c>
      <c r="E38" s="109">
        <v>410</v>
      </c>
      <c r="F38" s="109">
        <v>150</v>
      </c>
      <c r="G38" s="71">
        <f t="shared" si="0"/>
        <v>276.33333333333331</v>
      </c>
    </row>
    <row r="39" spans="1:16" ht="49.5" customHeight="1">
      <c r="A39" s="200"/>
      <c r="B39" s="32">
        <f t="shared" si="2"/>
        <v>22</v>
      </c>
      <c r="C39" s="108" t="str">
        <f>'ANEXO II - MEMÓRIA DE CÁLCULO'!C52</f>
        <v>Kit Body Manga Curta para Bebê, com 5 peças 100% algodão em cores neutras, tamanho de 0 a 6 meses.</v>
      </c>
      <c r="D39" s="109">
        <v>109.99</v>
      </c>
      <c r="E39" s="109">
        <v>139.99</v>
      </c>
      <c r="F39" s="109">
        <v>78.97</v>
      </c>
      <c r="G39" s="71">
        <f t="shared" si="0"/>
        <v>109.65000000000002</v>
      </c>
    </row>
    <row r="40" spans="1:16" ht="47.25" customHeight="1">
      <c r="A40" s="200"/>
      <c r="B40" s="32">
        <f t="shared" si="2"/>
        <v>23</v>
      </c>
      <c r="C40" s="108" t="str">
        <f>'ANEXO II - MEMÓRIA DE CÁLCULO'!C53</f>
        <v>Kit Body Manga Comprida para Bebê, com 5 peças 100% algodão em cores neutras, tamanho de 0 a 6 meses.</v>
      </c>
      <c r="D40" s="109">
        <v>161.43</v>
      </c>
      <c r="E40" s="109">
        <v>69.900000000000006</v>
      </c>
      <c r="F40" s="109">
        <v>179.99</v>
      </c>
      <c r="G40" s="71">
        <f t="shared" si="0"/>
        <v>137.10666666666668</v>
      </c>
    </row>
    <row r="41" spans="1:16" ht="33.75" customHeight="1" thickBot="1">
      <c r="A41" s="201"/>
      <c r="B41" s="72">
        <f t="shared" si="2"/>
        <v>24</v>
      </c>
      <c r="C41" s="84" t="str">
        <f>'ANEXO II - MEMÓRIA DE CÁLCULO'!C54</f>
        <v>Bebê Conforto, suporta de 0 a 13kg, 1 posição, alça regulável, cor preto.</v>
      </c>
      <c r="D41" s="73">
        <v>368.9</v>
      </c>
      <c r="E41" s="73">
        <v>302.3</v>
      </c>
      <c r="F41" s="73">
        <v>356</v>
      </c>
      <c r="G41" s="74">
        <f t="shared" si="0"/>
        <v>342.40000000000003</v>
      </c>
    </row>
    <row r="43" spans="1:16">
      <c r="B43" s="191" t="s">
        <v>21</v>
      </c>
      <c r="C43" s="192"/>
      <c r="D43" s="36"/>
      <c r="E43" s="36"/>
    </row>
    <row r="44" spans="1:16" s="41" customFormat="1" ht="5.25">
      <c r="B44" s="40"/>
      <c r="C44" s="85"/>
      <c r="P44" s="42"/>
    </row>
    <row r="45" spans="1:16">
      <c r="B45" s="44" t="s">
        <v>22</v>
      </c>
      <c r="C45" s="86"/>
      <c r="P45" s="15"/>
    </row>
    <row r="46" spans="1:16" s="41" customFormat="1" ht="8.25" customHeight="1">
      <c r="B46" s="202" t="s">
        <v>57</v>
      </c>
      <c r="C46" s="203"/>
      <c r="P46" s="42"/>
    </row>
    <row r="47" spans="1:16">
      <c r="B47" s="202"/>
      <c r="C47" s="203"/>
      <c r="P47" s="15"/>
    </row>
    <row r="48" spans="1:16">
      <c r="B48" s="38"/>
      <c r="C48" s="87"/>
      <c r="P48" s="15"/>
    </row>
    <row r="49" spans="2:7" ht="18.75">
      <c r="B49" s="43"/>
      <c r="C49" s="97">
        <v>58700</v>
      </c>
    </row>
    <row r="50" spans="2:7">
      <c r="C50" s="89"/>
    </row>
    <row r="51" spans="2:7">
      <c r="B51" s="191" t="s">
        <v>21</v>
      </c>
      <c r="C51" s="192"/>
    </row>
    <row r="52" spans="2:7" s="41" customFormat="1" ht="5.25">
      <c r="B52" s="40"/>
      <c r="C52" s="85"/>
    </row>
    <row r="53" spans="2:7">
      <c r="B53" s="44" t="s">
        <v>23</v>
      </c>
      <c r="C53" s="86"/>
    </row>
    <row r="54" spans="2:7" s="41" customFormat="1" ht="5.25">
      <c r="B54" s="40"/>
      <c r="C54" s="85"/>
    </row>
    <row r="55" spans="2:7" ht="23.25">
      <c r="B55" s="204" t="s">
        <v>58</v>
      </c>
      <c r="C55" s="205"/>
    </row>
    <row r="56" spans="2:7">
      <c r="B56" s="39"/>
      <c r="C56" s="87"/>
    </row>
    <row r="57" spans="2:7">
      <c r="B57" s="43"/>
      <c r="C57" s="88">
        <f>SUM(C55:C56)</f>
        <v>0</v>
      </c>
    </row>
    <row r="59" spans="2:7">
      <c r="B59" s="191" t="s">
        <v>21</v>
      </c>
      <c r="C59" s="192"/>
    </row>
    <row r="60" spans="2:7" s="41" customFormat="1" ht="5.25">
      <c r="B60" s="40"/>
      <c r="C60" s="85"/>
    </row>
    <row r="61" spans="2:7">
      <c r="B61" s="44" t="s">
        <v>24</v>
      </c>
      <c r="C61" s="86"/>
    </row>
    <row r="62" spans="2:7" s="41" customFormat="1" ht="5.25">
      <c r="B62" s="40"/>
      <c r="C62" s="85"/>
    </row>
    <row r="63" spans="2:7">
      <c r="B63" s="37">
        <v>1</v>
      </c>
      <c r="C63" s="87">
        <v>50000</v>
      </c>
      <c r="G63" s="45"/>
    </row>
    <row r="64" spans="2:7">
      <c r="B64" s="38">
        <v>2</v>
      </c>
      <c r="C64" s="87">
        <v>30000</v>
      </c>
    </row>
    <row r="65" spans="2:3">
      <c r="B65" s="38">
        <v>3</v>
      </c>
      <c r="C65" s="87">
        <v>70000</v>
      </c>
    </row>
    <row r="66" spans="2:3">
      <c r="B66" s="39">
        <v>4</v>
      </c>
      <c r="C66" s="87">
        <v>10000</v>
      </c>
    </row>
    <row r="67" spans="2:3">
      <c r="B67" s="39">
        <v>5</v>
      </c>
      <c r="C67" s="87">
        <v>10000</v>
      </c>
    </row>
    <row r="68" spans="2:3">
      <c r="B68" s="43"/>
      <c r="C68" s="88">
        <f>SUM(C63:C67)</f>
        <v>170000</v>
      </c>
    </row>
  </sheetData>
  <mergeCells count="8">
    <mergeCell ref="B43:C43"/>
    <mergeCell ref="B51:C51"/>
    <mergeCell ref="B59:C59"/>
    <mergeCell ref="A9:A17"/>
    <mergeCell ref="A4:A8"/>
    <mergeCell ref="A18:A41"/>
    <mergeCell ref="B46:C47"/>
    <mergeCell ref="B55:C55"/>
  </mergeCells>
  <phoneticPr fontId="11" type="noConversion"/>
  <pageMargins left="0.511811024" right="0.31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 II - MEMÓRIA DE CÁLCULO</vt:lpstr>
      <vt:lpstr>CALCULO DA MÉDIA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Luiza de Magalhaes Coelho</cp:lastModifiedBy>
  <cp:lastPrinted>2025-09-01T14:30:26Z</cp:lastPrinted>
  <dcterms:created xsi:type="dcterms:W3CDTF">2025-01-22T13:33:56Z</dcterms:created>
  <dcterms:modified xsi:type="dcterms:W3CDTF">2025-09-01T15:05:40Z</dcterms:modified>
</cp:coreProperties>
</file>